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ОЧТА\ИСХОДЯЩАЯ\Исходящая 2025\2 Февраль\07.02\Прейскурант\"/>
    </mc:Choice>
  </mc:AlternateContent>
  <bookViews>
    <workbookView xWindow="-120" yWindow="-120" windowWidth="29040" windowHeight="15840"/>
  </bookViews>
  <sheets>
    <sheet name="прейскурант" sheetId="7" r:id="rId1"/>
    <sheet name="Зарплата" sheetId="2" r:id="rId2"/>
    <sheet name="калькуляция" sheetId="6" r:id="rId3"/>
  </sheets>
  <definedNames>
    <definedName name="_xlnm.Print_Area" localSheetId="1">Зарплата!$A$1:$L$132</definedName>
    <definedName name="_xlnm.Print_Area" localSheetId="2">калькуляция!$A$1:$L$131</definedName>
    <definedName name="_xlnm.Print_Area" localSheetId="0">прейскурант!$A$1:$E$132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" i="6"/>
  <c r="G14" i="6"/>
  <c r="G15" i="6"/>
  <c r="G16" i="6"/>
  <c r="G12" i="6"/>
  <c r="Q114" i="6"/>
  <c r="P114" i="6"/>
  <c r="D113" i="6"/>
  <c r="K115" i="2"/>
  <c r="J115" i="2"/>
  <c r="D115" i="6" s="1"/>
  <c r="K114" i="2"/>
  <c r="J114" i="2"/>
  <c r="E115" i="7"/>
  <c r="D115" i="7"/>
  <c r="E113" i="7"/>
  <c r="D113" i="7"/>
  <c r="D114" i="6" l="1"/>
  <c r="E114" i="6"/>
  <c r="F114" i="6"/>
  <c r="Q102" i="6"/>
  <c r="P102" i="6"/>
  <c r="D101" i="6"/>
  <c r="K103" i="2"/>
  <c r="J103" i="2"/>
  <c r="K102" i="2"/>
  <c r="J102" i="2"/>
  <c r="E103" i="7"/>
  <c r="D103" i="7"/>
  <c r="E101" i="7"/>
  <c r="D101" i="7"/>
  <c r="H114" i="6" l="1"/>
  <c r="I114" i="6" s="1"/>
  <c r="J114" i="6" s="1"/>
  <c r="D102" i="6"/>
  <c r="D103" i="6"/>
  <c r="Q19" i="6"/>
  <c r="P19" i="6"/>
  <c r="Q128" i="6"/>
  <c r="P128" i="6"/>
  <c r="Q125" i="6"/>
  <c r="P125" i="6"/>
  <c r="Q121" i="6"/>
  <c r="P121" i="6"/>
  <c r="Q117" i="6"/>
  <c r="P117" i="6"/>
  <c r="Q111" i="6"/>
  <c r="P111" i="6"/>
  <c r="Q108" i="6"/>
  <c r="P108" i="6"/>
  <c r="Q105" i="6"/>
  <c r="P105" i="6"/>
  <c r="Q99" i="6"/>
  <c r="P99" i="6"/>
  <c r="Q96" i="6"/>
  <c r="P96" i="6"/>
  <c r="Q93" i="6"/>
  <c r="P93" i="6"/>
  <c r="Q90" i="6"/>
  <c r="P90" i="6"/>
  <c r="Q87" i="6"/>
  <c r="P87" i="6"/>
  <c r="Q84" i="6"/>
  <c r="P84" i="6"/>
  <c r="Q80" i="6"/>
  <c r="P80" i="6"/>
  <c r="Q77" i="6"/>
  <c r="P77" i="6"/>
  <c r="Q74" i="6"/>
  <c r="P74" i="6"/>
  <c r="Q71" i="6"/>
  <c r="P71" i="6"/>
  <c r="Q68" i="6"/>
  <c r="P68" i="6"/>
  <c r="Q64" i="6"/>
  <c r="P64" i="6"/>
  <c r="Q61" i="6"/>
  <c r="P61" i="6"/>
  <c r="Q58" i="6"/>
  <c r="P58" i="6"/>
  <c r="Q55" i="6"/>
  <c r="P55" i="6"/>
  <c r="Q52" i="6"/>
  <c r="P52" i="6"/>
  <c r="Q49" i="6"/>
  <c r="P49" i="6"/>
  <c r="Q46" i="6"/>
  <c r="P46" i="6"/>
  <c r="Q43" i="6"/>
  <c r="P43" i="6"/>
  <c r="Q40" i="6"/>
  <c r="P40" i="6"/>
  <c r="Q36" i="6"/>
  <c r="P36" i="6"/>
  <c r="Q33" i="6"/>
  <c r="P33" i="6"/>
  <c r="Q30" i="6"/>
  <c r="P30" i="6"/>
  <c r="Q28" i="6"/>
  <c r="P28" i="6"/>
  <c r="Q27" i="6"/>
  <c r="P27" i="6"/>
  <c r="Q25" i="6"/>
  <c r="P25" i="6"/>
  <c r="Q24" i="6"/>
  <c r="P24" i="6"/>
  <c r="Q22" i="6"/>
  <c r="P22" i="6"/>
  <c r="Q21" i="6"/>
  <c r="P21" i="6"/>
  <c r="Q18" i="6"/>
  <c r="P18" i="6"/>
  <c r="Q16" i="6"/>
  <c r="P16" i="6"/>
  <c r="Q15" i="6"/>
  <c r="P15" i="6"/>
  <c r="Q12" i="6"/>
  <c r="P12" i="6"/>
  <c r="K114" i="6" l="1"/>
  <c r="L114" i="6"/>
  <c r="E114" i="7" s="1"/>
  <c r="D114" i="7"/>
  <c r="F102" i="6"/>
  <c r="E102" i="6"/>
  <c r="H102" i="6" l="1"/>
  <c r="I102" i="6" s="1"/>
  <c r="J102" i="6" s="1"/>
  <c r="K102" i="6" s="1"/>
  <c r="L102" i="6" s="1"/>
  <c r="E129" i="7"/>
  <c r="D129" i="7"/>
  <c r="E127" i="7"/>
  <c r="D127" i="7"/>
  <c r="E126" i="7"/>
  <c r="D126" i="7"/>
  <c r="E124" i="7"/>
  <c r="D124" i="7"/>
  <c r="E123" i="7"/>
  <c r="D123" i="7"/>
  <c r="E122" i="7"/>
  <c r="D122" i="7"/>
  <c r="E120" i="7"/>
  <c r="D120" i="7"/>
  <c r="E119" i="7"/>
  <c r="D119" i="7"/>
  <c r="E118" i="7"/>
  <c r="D118" i="7"/>
  <c r="E116" i="7"/>
  <c r="D116" i="7"/>
  <c r="E112" i="7"/>
  <c r="D112" i="7"/>
  <c r="E110" i="7"/>
  <c r="D110" i="7"/>
  <c r="E109" i="7"/>
  <c r="D109" i="7"/>
  <c r="E107" i="7"/>
  <c r="D107" i="7"/>
  <c r="E106" i="7"/>
  <c r="D106" i="7"/>
  <c r="E104" i="7"/>
  <c r="D104" i="7"/>
  <c r="E100" i="7"/>
  <c r="D100" i="7"/>
  <c r="E98" i="7"/>
  <c r="D98" i="7"/>
  <c r="E97" i="7"/>
  <c r="D97" i="7"/>
  <c r="E95" i="7"/>
  <c r="D95" i="7"/>
  <c r="E94" i="7"/>
  <c r="D94" i="7"/>
  <c r="E92" i="7"/>
  <c r="D92" i="7"/>
  <c r="E91" i="7"/>
  <c r="D91" i="7"/>
  <c r="E89" i="7"/>
  <c r="D89" i="7"/>
  <c r="E88" i="7"/>
  <c r="D88" i="7"/>
  <c r="E86" i="7"/>
  <c r="D86" i="7"/>
  <c r="E85" i="7"/>
  <c r="D85" i="7"/>
  <c r="E83" i="7"/>
  <c r="D83" i="7"/>
  <c r="E82" i="7"/>
  <c r="D82" i="7"/>
  <c r="E81" i="7"/>
  <c r="D81" i="7"/>
  <c r="E79" i="7"/>
  <c r="D79" i="7"/>
  <c r="E78" i="7"/>
  <c r="D78" i="7"/>
  <c r="E76" i="7"/>
  <c r="D76" i="7"/>
  <c r="E75" i="7"/>
  <c r="D75" i="7"/>
  <c r="E73" i="7"/>
  <c r="D73" i="7"/>
  <c r="E72" i="7"/>
  <c r="D72" i="7"/>
  <c r="E70" i="7"/>
  <c r="D70" i="7"/>
  <c r="E69" i="7"/>
  <c r="D69" i="7"/>
  <c r="E67" i="7"/>
  <c r="D67" i="7"/>
  <c r="E66" i="7"/>
  <c r="D66" i="7"/>
  <c r="E65" i="7"/>
  <c r="D65" i="7"/>
  <c r="E63" i="7"/>
  <c r="D63" i="7"/>
  <c r="E62" i="7"/>
  <c r="D62" i="7"/>
  <c r="E60" i="7"/>
  <c r="D60" i="7"/>
  <c r="E59" i="7"/>
  <c r="D59" i="7"/>
  <c r="E57" i="7"/>
  <c r="D57" i="7"/>
  <c r="E56" i="7"/>
  <c r="D56" i="7"/>
  <c r="E54" i="7"/>
  <c r="D54" i="7"/>
  <c r="E53" i="7"/>
  <c r="D53" i="7"/>
  <c r="E51" i="7"/>
  <c r="D51" i="7"/>
  <c r="E50" i="7"/>
  <c r="D50" i="7"/>
  <c r="E48" i="7"/>
  <c r="D48" i="7"/>
  <c r="E47" i="7"/>
  <c r="D47" i="7"/>
  <c r="E45" i="7"/>
  <c r="D45" i="7"/>
  <c r="E44" i="7"/>
  <c r="D44" i="7"/>
  <c r="E42" i="7"/>
  <c r="D42" i="7"/>
  <c r="E41" i="7"/>
  <c r="D41" i="7"/>
  <c r="E39" i="7"/>
  <c r="D39" i="7"/>
  <c r="E38" i="7"/>
  <c r="D38" i="7"/>
  <c r="E37" i="7"/>
  <c r="D37" i="7"/>
  <c r="E35" i="7"/>
  <c r="D35" i="7"/>
  <c r="E34" i="7"/>
  <c r="D34" i="7"/>
  <c r="E32" i="7"/>
  <c r="D32" i="7"/>
  <c r="E31" i="7"/>
  <c r="D31" i="7"/>
  <c r="E29" i="7"/>
  <c r="D29" i="7"/>
  <c r="E26" i="7"/>
  <c r="D26" i="7"/>
  <c r="E23" i="7"/>
  <c r="D23" i="7"/>
  <c r="E20" i="7"/>
  <c r="D20" i="7"/>
  <c r="E17" i="7"/>
  <c r="D17" i="7"/>
  <c r="E14" i="7"/>
  <c r="D14" i="7"/>
  <c r="E13" i="7"/>
  <c r="D13" i="7"/>
  <c r="D127" i="6" l="1"/>
  <c r="D124" i="6"/>
  <c r="D123" i="6"/>
  <c r="D120" i="6"/>
  <c r="D119" i="6"/>
  <c r="D116" i="6"/>
  <c r="D110" i="6"/>
  <c r="D107" i="6"/>
  <c r="D104" i="6"/>
  <c r="D98" i="6"/>
  <c r="D95" i="6"/>
  <c r="D92" i="6"/>
  <c r="D89" i="6"/>
  <c r="D86" i="6"/>
  <c r="D83" i="6"/>
  <c r="D82" i="6"/>
  <c r="D79" i="6"/>
  <c r="D76" i="6"/>
  <c r="D73" i="6"/>
  <c r="D70" i="6"/>
  <c r="D67" i="6"/>
  <c r="D66" i="6"/>
  <c r="D63" i="6"/>
  <c r="D60" i="6"/>
  <c r="D57" i="6"/>
  <c r="D54" i="6"/>
  <c r="D51" i="6"/>
  <c r="D48" i="6"/>
  <c r="D45" i="6"/>
  <c r="D42" i="6"/>
  <c r="D39" i="6"/>
  <c r="D38" i="6"/>
  <c r="D35" i="6"/>
  <c r="D32" i="6"/>
  <c r="D29" i="6"/>
  <c r="D26" i="6"/>
  <c r="D23" i="6"/>
  <c r="D20" i="6"/>
  <c r="D17" i="6"/>
  <c r="D14" i="6"/>
  <c r="K129" i="2" l="1"/>
  <c r="J129" i="2"/>
  <c r="K128" i="2"/>
  <c r="J128" i="2"/>
  <c r="K126" i="2"/>
  <c r="J126" i="2"/>
  <c r="K125" i="2"/>
  <c r="J125" i="2"/>
  <c r="K122" i="2"/>
  <c r="J122" i="2"/>
  <c r="K121" i="2"/>
  <c r="J121" i="2"/>
  <c r="K118" i="2"/>
  <c r="J118" i="2"/>
  <c r="K117" i="2"/>
  <c r="J117" i="2"/>
  <c r="K112" i="2"/>
  <c r="J112" i="2"/>
  <c r="K111" i="2"/>
  <c r="J111" i="2"/>
  <c r="K109" i="2"/>
  <c r="J109" i="2"/>
  <c r="K108" i="2"/>
  <c r="J108" i="2"/>
  <c r="K106" i="2"/>
  <c r="J106" i="2"/>
  <c r="K105" i="2"/>
  <c r="J105" i="2"/>
  <c r="K100" i="2"/>
  <c r="J100" i="2"/>
  <c r="K99" i="2"/>
  <c r="J99" i="2"/>
  <c r="K97" i="2"/>
  <c r="J97" i="2"/>
  <c r="K96" i="2"/>
  <c r="J96" i="2"/>
  <c r="K94" i="2"/>
  <c r="J94" i="2"/>
  <c r="K93" i="2"/>
  <c r="J93" i="2"/>
  <c r="K91" i="2"/>
  <c r="J91" i="2"/>
  <c r="K90" i="2"/>
  <c r="J90" i="2"/>
  <c r="K88" i="2"/>
  <c r="J88" i="2"/>
  <c r="K87" i="2"/>
  <c r="J87" i="2"/>
  <c r="K85" i="2"/>
  <c r="J85" i="2"/>
  <c r="K84" i="2"/>
  <c r="J84" i="2"/>
  <c r="K81" i="2"/>
  <c r="J81" i="2"/>
  <c r="K80" i="2"/>
  <c r="J80" i="2"/>
  <c r="K78" i="2"/>
  <c r="J78" i="2"/>
  <c r="K77" i="2"/>
  <c r="J77" i="2"/>
  <c r="K75" i="2"/>
  <c r="J75" i="2"/>
  <c r="K74" i="2"/>
  <c r="J74" i="2"/>
  <c r="K72" i="2"/>
  <c r="J72" i="2"/>
  <c r="K71" i="2"/>
  <c r="J71" i="2"/>
  <c r="K69" i="2"/>
  <c r="J69" i="2"/>
  <c r="K68" i="2"/>
  <c r="J68" i="2"/>
  <c r="K65" i="2"/>
  <c r="J65" i="2"/>
  <c r="K64" i="2"/>
  <c r="J64" i="2"/>
  <c r="K62" i="2"/>
  <c r="J62" i="2"/>
  <c r="K61" i="2"/>
  <c r="J61" i="2"/>
  <c r="K59" i="2"/>
  <c r="J59" i="2"/>
  <c r="K58" i="2"/>
  <c r="J58" i="2"/>
  <c r="K56" i="2"/>
  <c r="J56" i="2"/>
  <c r="K55" i="2"/>
  <c r="J55" i="2"/>
  <c r="K53" i="2"/>
  <c r="J53" i="2"/>
  <c r="K52" i="2"/>
  <c r="J52" i="2"/>
  <c r="K50" i="2"/>
  <c r="J50" i="2"/>
  <c r="K49" i="2"/>
  <c r="J49" i="2"/>
  <c r="K47" i="2"/>
  <c r="J47" i="2"/>
  <c r="K46" i="2"/>
  <c r="J46" i="2"/>
  <c r="K44" i="2"/>
  <c r="J44" i="2"/>
  <c r="K43" i="2"/>
  <c r="J43" i="2"/>
  <c r="K41" i="2"/>
  <c r="J41" i="2"/>
  <c r="K40" i="2"/>
  <c r="J40" i="2"/>
  <c r="K37" i="2"/>
  <c r="J37" i="2"/>
  <c r="K36" i="2"/>
  <c r="J36" i="2"/>
  <c r="K34" i="2"/>
  <c r="J34" i="2"/>
  <c r="K33" i="2"/>
  <c r="J33" i="2"/>
  <c r="K31" i="2"/>
  <c r="J31" i="2"/>
  <c r="K30" i="2"/>
  <c r="J30" i="2"/>
  <c r="K28" i="2"/>
  <c r="J28" i="2"/>
  <c r="K27" i="2"/>
  <c r="J27" i="2"/>
  <c r="K25" i="2"/>
  <c r="J25" i="2"/>
  <c r="K24" i="2"/>
  <c r="J24" i="2"/>
  <c r="K22" i="2"/>
  <c r="J22" i="2"/>
  <c r="K21" i="2"/>
  <c r="J21" i="2"/>
  <c r="K19" i="2"/>
  <c r="J19" i="2"/>
  <c r="K18" i="2"/>
  <c r="J18" i="2"/>
  <c r="K16" i="2"/>
  <c r="J16" i="2"/>
  <c r="K15" i="2"/>
  <c r="J15" i="2"/>
  <c r="K12" i="2"/>
  <c r="J12" i="2"/>
  <c r="D25" i="6" l="1"/>
  <c r="D28" i="6"/>
  <c r="D31" i="6"/>
  <c r="D34" i="6"/>
  <c r="D37" i="6"/>
  <c r="D41" i="6"/>
  <c r="D44" i="6"/>
  <c r="D47" i="6"/>
  <c r="D50" i="6"/>
  <c r="D53" i="6"/>
  <c r="D56" i="6"/>
  <c r="D59" i="6"/>
  <c r="D62" i="6"/>
  <c r="D65" i="6"/>
  <c r="D69" i="6"/>
  <c r="D72" i="6"/>
  <c r="D75" i="6"/>
  <c r="D78" i="6"/>
  <c r="D81" i="6"/>
  <c r="D85" i="6"/>
  <c r="D88" i="6"/>
  <c r="D91" i="6"/>
  <c r="D94" i="6"/>
  <c r="D97" i="6"/>
  <c r="D100" i="6"/>
  <c r="D106" i="6"/>
  <c r="D109" i="6"/>
  <c r="D112" i="6"/>
  <c r="D118" i="6"/>
  <c r="D122" i="6"/>
  <c r="D126" i="6"/>
  <c r="D129" i="6"/>
  <c r="D12" i="6"/>
  <c r="D16" i="6"/>
  <c r="D19" i="6"/>
  <c r="D22" i="6"/>
  <c r="D15" i="6"/>
  <c r="D18" i="6"/>
  <c r="D21" i="6"/>
  <c r="D24" i="6"/>
  <c r="D27" i="6"/>
  <c r="D30" i="6"/>
  <c r="D33" i="6"/>
  <c r="D36" i="6"/>
  <c r="D40" i="6"/>
  <c r="D43" i="6"/>
  <c r="D46" i="6"/>
  <c r="D49" i="6"/>
  <c r="D52" i="6"/>
  <c r="D55" i="6"/>
  <c r="D58" i="6"/>
  <c r="D61" i="6"/>
  <c r="D64" i="6"/>
  <c r="D68" i="6"/>
  <c r="D71" i="6"/>
  <c r="D74" i="6"/>
  <c r="D77" i="6"/>
  <c r="D80" i="6"/>
  <c r="D84" i="6"/>
  <c r="D87" i="6"/>
  <c r="D90" i="6"/>
  <c r="D93" i="6"/>
  <c r="D96" i="6"/>
  <c r="D99" i="6"/>
  <c r="D105" i="6"/>
  <c r="D108" i="6"/>
  <c r="D111" i="6"/>
  <c r="D117" i="6"/>
  <c r="D121" i="6"/>
  <c r="D125" i="6"/>
  <c r="D128" i="6"/>
  <c r="K13" i="2"/>
  <c r="J13" i="2"/>
  <c r="F128" i="6" l="1"/>
  <c r="F121" i="6"/>
  <c r="F111" i="6"/>
  <c r="F105" i="6"/>
  <c r="F96" i="6"/>
  <c r="F90" i="6"/>
  <c r="F84" i="6"/>
  <c r="F77" i="6"/>
  <c r="F71" i="6"/>
  <c r="F64" i="6"/>
  <c r="F58" i="6"/>
  <c r="F52" i="6"/>
  <c r="F46" i="6"/>
  <c r="F40" i="6"/>
  <c r="F33" i="6"/>
  <c r="F27" i="6"/>
  <c r="F21" i="6"/>
  <c r="F15" i="6"/>
  <c r="F19" i="6"/>
  <c r="F12" i="6"/>
  <c r="F31" i="6"/>
  <c r="F25" i="6"/>
  <c r="F125" i="6"/>
  <c r="F117" i="6"/>
  <c r="F108" i="6"/>
  <c r="F99" i="6"/>
  <c r="F93" i="6"/>
  <c r="F87" i="6"/>
  <c r="F80" i="6"/>
  <c r="F74" i="6"/>
  <c r="F68" i="6"/>
  <c r="F61" i="6"/>
  <c r="F55" i="6"/>
  <c r="F49" i="6"/>
  <c r="F43" i="6"/>
  <c r="F36" i="6"/>
  <c r="F30" i="6"/>
  <c r="F24" i="6"/>
  <c r="F18" i="6"/>
  <c r="F22" i="6"/>
  <c r="F16" i="6"/>
  <c r="F34" i="6"/>
  <c r="F28" i="6"/>
  <c r="E25" i="6"/>
  <c r="E22" i="6"/>
  <c r="E68" i="6"/>
  <c r="E125" i="6"/>
  <c r="E15" i="6"/>
  <c r="E16" i="6"/>
  <c r="E93" i="6"/>
  <c r="E28" i="6"/>
  <c r="H22" i="6"/>
  <c r="E36" i="6"/>
  <c r="E19" i="6"/>
  <c r="E12" i="6"/>
  <c r="E128" i="6"/>
  <c r="H128" i="6" s="1"/>
  <c r="I128" i="6" s="1"/>
  <c r="E58" i="6"/>
  <c r="E108" i="6"/>
  <c r="E80" i="6"/>
  <c r="E24" i="6"/>
  <c r="E61" i="6"/>
  <c r="E55" i="6"/>
  <c r="E49" i="6"/>
  <c r="E84" i="6"/>
  <c r="E71" i="6"/>
  <c r="E52" i="6"/>
  <c r="E111" i="6"/>
  <c r="E96" i="6"/>
  <c r="E40" i="6"/>
  <c r="E27" i="6"/>
  <c r="E18" i="6"/>
  <c r="E117" i="6"/>
  <c r="E99" i="6"/>
  <c r="E87" i="6"/>
  <c r="E74" i="6"/>
  <c r="E43" i="6"/>
  <c r="E30" i="6"/>
  <c r="E21" i="6"/>
  <c r="E33" i="6"/>
  <c r="E46" i="6"/>
  <c r="E64" i="6"/>
  <c r="E121" i="6"/>
  <c r="E105" i="6"/>
  <c r="E90" i="6"/>
  <c r="E77" i="6"/>
  <c r="H24" i="6" l="1"/>
  <c r="H49" i="6"/>
  <c r="I49" i="6" s="1"/>
  <c r="H80" i="6"/>
  <c r="I80" i="6" s="1"/>
  <c r="J80" i="6" s="1"/>
  <c r="K80" i="6" s="1"/>
  <c r="L80" i="6" s="1"/>
  <c r="H12" i="6"/>
  <c r="I12" i="6" s="1"/>
  <c r="J12" i="6" s="1"/>
  <c r="H28" i="6"/>
  <c r="I28" i="6" s="1"/>
  <c r="J28" i="6" s="1"/>
  <c r="H125" i="6"/>
  <c r="H25" i="6"/>
  <c r="I25" i="6" s="1"/>
  <c r="H19" i="6"/>
  <c r="I19" i="6" s="1"/>
  <c r="J19" i="6" s="1"/>
  <c r="H68" i="6"/>
  <c r="I68" i="6" s="1"/>
  <c r="J68" i="6" s="1"/>
  <c r="H30" i="6"/>
  <c r="I30" i="6" s="1"/>
  <c r="J30" i="6" s="1"/>
  <c r="K30" i="6" s="1"/>
  <c r="L30" i="6" s="1"/>
  <c r="H15" i="6"/>
  <c r="I15" i="6" s="1"/>
  <c r="J15" i="6" s="1"/>
  <c r="K15" i="6" s="1"/>
  <c r="L15" i="6" s="1"/>
  <c r="I125" i="6"/>
  <c r="J125" i="6" s="1"/>
  <c r="I22" i="6"/>
  <c r="J22" i="6" s="1"/>
  <c r="I24" i="6"/>
  <c r="J24" i="6" s="1"/>
  <c r="H93" i="6"/>
  <c r="H61" i="6"/>
  <c r="I61" i="6" s="1"/>
  <c r="J61" i="6" s="1"/>
  <c r="K61" i="6" s="1"/>
  <c r="L61" i="6" s="1"/>
  <c r="H55" i="6"/>
  <c r="H36" i="6"/>
  <c r="H16" i="6"/>
  <c r="H52" i="6"/>
  <c r="H58" i="6"/>
  <c r="H40" i="6"/>
  <c r="H108" i="6"/>
  <c r="I108" i="6" s="1"/>
  <c r="H96" i="6"/>
  <c r="H21" i="6"/>
  <c r="H84" i="6"/>
  <c r="H111" i="6"/>
  <c r="H18" i="6"/>
  <c r="H117" i="6"/>
  <c r="H43" i="6"/>
  <c r="H71" i="6"/>
  <c r="H64" i="6"/>
  <c r="H27" i="6"/>
  <c r="H90" i="6"/>
  <c r="H33" i="6"/>
  <c r="H74" i="6"/>
  <c r="H99" i="6"/>
  <c r="H46" i="6"/>
  <c r="H87" i="6"/>
  <c r="H77" i="6"/>
  <c r="H121" i="6"/>
  <c r="H105" i="6"/>
  <c r="J128" i="6"/>
  <c r="K128" i="6" s="1"/>
  <c r="L128" i="6" s="1"/>
  <c r="J108" i="6" l="1"/>
  <c r="K108" i="6" s="1"/>
  <c r="L108" i="6" s="1"/>
  <c r="J49" i="6"/>
  <c r="K49" i="6" s="1"/>
  <c r="L49" i="6" s="1"/>
  <c r="J25" i="6"/>
  <c r="K25" i="6" s="1"/>
  <c r="L25" i="6" s="1"/>
  <c r="E25" i="7" s="1"/>
  <c r="K22" i="6"/>
  <c r="K68" i="6"/>
  <c r="K19" i="6"/>
  <c r="K24" i="6"/>
  <c r="K12" i="6"/>
  <c r="K28" i="6"/>
  <c r="L28" i="6" s="1"/>
  <c r="E28" i="7" s="1"/>
  <c r="K125" i="6"/>
  <c r="E30" i="7"/>
  <c r="D30" i="7"/>
  <c r="I105" i="6"/>
  <c r="J105" i="6" s="1"/>
  <c r="K105" i="6" s="1"/>
  <c r="L105" i="6" s="1"/>
  <c r="I77" i="6"/>
  <c r="J77" i="6" s="1"/>
  <c r="K77" i="6" s="1"/>
  <c r="L77" i="6" s="1"/>
  <c r="I46" i="6"/>
  <c r="J46" i="6" s="1"/>
  <c r="K46" i="6" s="1"/>
  <c r="L46" i="6" s="1"/>
  <c r="I74" i="6"/>
  <c r="J74" i="6" s="1"/>
  <c r="K74" i="6" s="1"/>
  <c r="L74" i="6" s="1"/>
  <c r="I90" i="6"/>
  <c r="J90" i="6" s="1"/>
  <c r="K90" i="6" s="1"/>
  <c r="L90" i="6" s="1"/>
  <c r="I64" i="6"/>
  <c r="J64" i="6" s="1"/>
  <c r="K64" i="6" s="1"/>
  <c r="L64" i="6" s="1"/>
  <c r="I43" i="6"/>
  <c r="J43" i="6" s="1"/>
  <c r="K43" i="6" s="1"/>
  <c r="L43" i="6" s="1"/>
  <c r="I18" i="6"/>
  <c r="J18" i="6" s="1"/>
  <c r="K18" i="6" s="1"/>
  <c r="L18" i="6" s="1"/>
  <c r="I84" i="6"/>
  <c r="J84" i="6" s="1"/>
  <c r="K84" i="6" s="1"/>
  <c r="L84" i="6" s="1"/>
  <c r="I96" i="6"/>
  <c r="J96" i="6" s="1"/>
  <c r="K96" i="6" s="1"/>
  <c r="L96" i="6" s="1"/>
  <c r="I40" i="6"/>
  <c r="J40" i="6" s="1"/>
  <c r="I52" i="6"/>
  <c r="J52" i="6" s="1"/>
  <c r="K52" i="6" s="1"/>
  <c r="L52" i="6" s="1"/>
  <c r="I36" i="6"/>
  <c r="J36" i="6" s="1"/>
  <c r="K36" i="6" s="1"/>
  <c r="L36" i="6" s="1"/>
  <c r="I121" i="6"/>
  <c r="J121" i="6" s="1"/>
  <c r="K121" i="6" s="1"/>
  <c r="L121" i="6" s="1"/>
  <c r="I87" i="6"/>
  <c r="J87" i="6" s="1"/>
  <c r="K87" i="6" s="1"/>
  <c r="L87" i="6" s="1"/>
  <c r="I99" i="6"/>
  <c r="J99" i="6" s="1"/>
  <c r="K99" i="6" s="1"/>
  <c r="L99" i="6" s="1"/>
  <c r="I33" i="6"/>
  <c r="J33" i="6" s="1"/>
  <c r="K33" i="6" s="1"/>
  <c r="L33" i="6" s="1"/>
  <c r="I27" i="6"/>
  <c r="J27" i="6" s="1"/>
  <c r="K27" i="6" s="1"/>
  <c r="L27" i="6" s="1"/>
  <c r="I71" i="6"/>
  <c r="J71" i="6" s="1"/>
  <c r="K71" i="6" s="1"/>
  <c r="L71" i="6" s="1"/>
  <c r="I117" i="6"/>
  <c r="J117" i="6" s="1"/>
  <c r="K117" i="6" s="1"/>
  <c r="I111" i="6"/>
  <c r="J111" i="6" s="1"/>
  <c r="K111" i="6" s="1"/>
  <c r="L111" i="6" s="1"/>
  <c r="I21" i="6"/>
  <c r="J21" i="6" s="1"/>
  <c r="K21" i="6" s="1"/>
  <c r="L21" i="6" s="1"/>
  <c r="I58" i="6"/>
  <c r="J58" i="6" s="1"/>
  <c r="K58" i="6" s="1"/>
  <c r="L58" i="6" s="1"/>
  <c r="I16" i="6"/>
  <c r="J16" i="6" s="1"/>
  <c r="K16" i="6" s="1"/>
  <c r="L16" i="6" s="1"/>
  <c r="I55" i="6"/>
  <c r="J55" i="6" s="1"/>
  <c r="K55" i="6" s="1"/>
  <c r="L55" i="6" s="1"/>
  <c r="I93" i="6"/>
  <c r="J93" i="6" s="1"/>
  <c r="K93" i="6" s="1"/>
  <c r="L93" i="6" s="1"/>
  <c r="E80" i="7"/>
  <c r="D80" i="7"/>
  <c r="E61" i="7"/>
  <c r="D61" i="7"/>
  <c r="E49" i="7"/>
  <c r="E128" i="7"/>
  <c r="D128" i="7"/>
  <c r="E108" i="7"/>
  <c r="E15" i="7"/>
  <c r="D15" i="7"/>
  <c r="D108" i="7" l="1"/>
  <c r="L117" i="6"/>
  <c r="D49" i="7"/>
  <c r="D25" i="7"/>
  <c r="L125" i="6"/>
  <c r="E125" i="7" s="1"/>
  <c r="D125" i="7"/>
  <c r="L12" i="6"/>
  <c r="E12" i="7" s="1"/>
  <c r="D12" i="7"/>
  <c r="L24" i="6"/>
  <c r="E24" i="7" s="1"/>
  <c r="D24" i="7"/>
  <c r="L19" i="6"/>
  <c r="E19" i="7" s="1"/>
  <c r="D19" i="7"/>
  <c r="L68" i="6"/>
  <c r="E68" i="7" s="1"/>
  <c r="D68" i="7"/>
  <c r="L22" i="6"/>
  <c r="E22" i="7" s="1"/>
  <c r="D22" i="7"/>
  <c r="K40" i="6"/>
  <c r="L40" i="6" s="1"/>
  <c r="E40" i="7" s="1"/>
  <c r="D28" i="7"/>
  <c r="E21" i="7"/>
  <c r="D21" i="7"/>
  <c r="D117" i="7"/>
  <c r="E27" i="7"/>
  <c r="D27" i="7"/>
  <c r="D99" i="7"/>
  <c r="E99" i="7"/>
  <c r="E121" i="7"/>
  <c r="D121" i="7"/>
  <c r="D96" i="7"/>
  <c r="E96" i="7"/>
  <c r="E18" i="7"/>
  <c r="D18" i="7"/>
  <c r="E64" i="7"/>
  <c r="D64" i="7"/>
  <c r="D74" i="7"/>
  <c r="E74" i="7"/>
  <c r="E77" i="7"/>
  <c r="D77" i="7"/>
  <c r="E111" i="7"/>
  <c r="D111" i="7"/>
  <c r="E71" i="7"/>
  <c r="D71" i="7"/>
  <c r="D87" i="7"/>
  <c r="E87" i="7"/>
  <c r="E36" i="7"/>
  <c r="D36" i="7"/>
  <c r="D84" i="7"/>
  <c r="E84" i="7"/>
  <c r="E43" i="7"/>
  <c r="D43" i="7"/>
  <c r="E90" i="7"/>
  <c r="D90" i="7"/>
  <c r="E46" i="7"/>
  <c r="D46" i="7"/>
  <c r="D102" i="7"/>
  <c r="E102" i="7"/>
  <c r="D105" i="7"/>
  <c r="E105" i="7"/>
  <c r="D93" i="7"/>
  <c r="E93" i="7"/>
  <c r="D55" i="7"/>
  <c r="E55" i="7"/>
  <c r="E16" i="7"/>
  <c r="D16" i="7"/>
  <c r="E58" i="7"/>
  <c r="D58" i="7"/>
  <c r="E33" i="7"/>
  <c r="D33" i="7"/>
  <c r="D52" i="7"/>
  <c r="E52" i="7"/>
  <c r="D40" i="7" l="1"/>
  <c r="E117" i="7"/>
</calcChain>
</file>

<file path=xl/sharedStrings.xml><?xml version="1.0" encoding="utf-8"?>
<sst xmlns="http://schemas.openxmlformats.org/spreadsheetml/2006/main" count="784" uniqueCount="185">
  <si>
    <t>1.</t>
  </si>
  <si>
    <t>Санитарно-гигиенические услуги:</t>
  </si>
  <si>
    <t>1.1.</t>
  </si>
  <si>
    <t>подготовительные работы для осуществления санитарно-гигиенических услуг</t>
  </si>
  <si>
    <t>1.2.</t>
  </si>
  <si>
    <t>разработка и оформление программы лабораторных исследований, испытаний</t>
  </si>
  <si>
    <t>1.3.</t>
  </si>
  <si>
    <t>выдача заключения о целесообразности проведения лабораторных исследований</t>
  </si>
  <si>
    <t>инженер</t>
  </si>
  <si>
    <t>1.4.</t>
  </si>
  <si>
    <t>организация работ по проведению лабораторных испытаний, измерений, оформлению итогового документа</t>
  </si>
  <si>
    <t>1.6.</t>
  </si>
  <si>
    <t>проведение работ по отбору проб (образцов)</t>
  </si>
  <si>
    <t>1.7.</t>
  </si>
  <si>
    <t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</si>
  <si>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1.9.</t>
  </si>
  <si>
    <t>замена (переоформление, внесение изменений) санитарно-гигиенического заключения</t>
  </si>
  <si>
    <t>1.10.</t>
  </si>
  <si>
    <t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</si>
  <si>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1.11.</t>
  </si>
  <si>
    <t>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</si>
  <si>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</t>
  </si>
  <si>
    <t>оказание консультативно-методической помощи:</t>
  </si>
  <si>
    <t>1.12.1.</t>
  </si>
  <si>
    <t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</si>
  <si>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</t>
  </si>
  <si>
    <t>по проведению комплексной гигиенической оценки условий труда</t>
  </si>
  <si>
    <t>1.12.3.</t>
  </si>
  <si>
    <t>по вопросам размещения, проектирования объектов в части обеспечения санитарно-эпидемиологического благополучия населения</t>
  </si>
  <si>
    <t>1.12.4.</t>
  </si>
  <si>
    <t>в проведении работ по установлению и подтверждению сроков годности и условий хранения продовольственного сырья и пищевых продуктов, отличающихся от установленных в ТНПА в области технического нормирования и стандартизации</t>
  </si>
  <si>
    <t>1.12.5.</t>
  </si>
  <si>
    <t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t>
  </si>
  <si>
    <t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t>
  </si>
  <si>
    <t>1.12.7.</t>
  </si>
  <si>
    <t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</si>
  <si>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1.14.</t>
  </si>
  <si>
    <t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</si>
  <si>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1.15.</t>
  </si>
  <si>
    <t>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</si>
  <si>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1.17.</t>
  </si>
  <si>
    <t>санитарно-эпидемиологическое обследование (оценка) объектов:</t>
  </si>
  <si>
    <t>1.17.1.</t>
  </si>
  <si>
    <t>обследование (оценка) торговых мест на рынках, объектов мелкорозничной сети (киоски, лотки) с числом работающих до 3-х человек</t>
  </si>
  <si>
    <t>1.17.2.</t>
  </si>
  <si>
    <t>обследование (оценка) автотранспорта, занятого перевозкой продуктов питания, источников ионизирующего излучения</t>
  </si>
  <si>
    <t>1.17.3.</t>
  </si>
  <si>
    <t>обследование (оценка) цехов, предприятий и других объектов с числом работающих до 10 человек</t>
  </si>
  <si>
    <t>1.17.4.</t>
  </si>
  <si>
    <t>обследование (оценка) цехов, предприятий и других объектов с числом работающих 11–50 человек</t>
  </si>
  <si>
    <t>1.17.5.</t>
  </si>
  <si>
    <t>обследование (оценка) цехов, предприятий и других объектов с числом работающих 51–100 человек</t>
  </si>
  <si>
    <t>1.18.</t>
  </si>
  <si>
    <t>государственная санитарно-гигиеническая экспертиза:</t>
  </si>
  <si>
    <t>1.18.1.</t>
  </si>
  <si>
    <t>проектов технических описаний, рецептур на продукцию, технологических инструкций (на 1 разработанный документ)</t>
  </si>
  <si>
    <t>1.18.2.</t>
  </si>
  <si>
    <t>проектов технических условий (на 1 разработанный документ)</t>
  </si>
  <si>
    <t>1.18.4.</t>
  </si>
  <si>
    <t>1.18.12.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</si>
  <si>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t>
  </si>
  <si>
    <t>1.18.13.</t>
  </si>
  <si>
    <t>проекта расчета санитарно-защитной зоны и зоны ограничения застройки передающего радиотехнического объекта</t>
  </si>
  <si>
    <t>1.18.14.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</si>
  <si>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</si>
  <si>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</t>
  </si>
  <si>
    <t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t>
  </si>
  <si>
    <t>1.18.18.</t>
  </si>
  <si>
    <t>условий труда работников субъектов хозяйствования с количеством работающих до 10 человек</t>
  </si>
  <si>
    <t>1.18.19.</t>
  </si>
  <si>
    <t>условий труда работников субъектов хозяйствования с количеством работающих 11–50 человек</t>
  </si>
  <si>
    <t>1.19.</t>
  </si>
  <si>
    <t>изучение и оценка возможности размещения объекта строительства на предпроектной стадии</t>
  </si>
  <si>
    <t>1.21.</t>
  </si>
  <si>
    <t>комплексная гигиеническая оценка условий труда:</t>
  </si>
  <si>
    <t>1.21.1.</t>
  </si>
  <si>
    <t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</si>
  <si>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</t>
  </si>
  <si>
    <t>оценка психофизиологических факторов производственной среды:</t>
  </si>
  <si>
    <t>1.21.2.1.</t>
  </si>
  <si>
    <t>тяжести трудового процесса</t>
  </si>
  <si>
    <t>1.21.2.2.</t>
  </si>
  <si>
    <t>напряженности трудового процесса</t>
  </si>
  <si>
    <t>№ п/п</t>
  </si>
  <si>
    <t>врач</t>
  </si>
  <si>
    <t>1.12.6.</t>
  </si>
  <si>
    <t>средний</t>
  </si>
  <si>
    <t>Норма времени на услугу- единичное, мин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</si>
  <si>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на объекты с числом работающих до 50 чел., проектов санитарно-защитной зоны предприятий с числом источников выбросов до 20</t>
    </r>
  </si>
  <si>
    <t>Наименование платной санитарно-эпидемиологической услуги</t>
  </si>
  <si>
    <t>Единица измерения</t>
  </si>
  <si>
    <t>Утверждаю</t>
  </si>
  <si>
    <t>Брагинского районного ЦГЭ</t>
  </si>
  <si>
    <t>по государственному учреждению "Брагинский районный центр гигиены и эпидемиологии"</t>
  </si>
  <si>
    <t>Главный бухгалтер</t>
  </si>
  <si>
    <t>Заработная плата специалиста за одну минуту</t>
  </si>
  <si>
    <t>Заработная плата специалистов, руб.</t>
  </si>
  <si>
    <t xml:space="preserve">единичное </t>
  </si>
  <si>
    <t>последующее</t>
  </si>
  <si>
    <t>оценка</t>
  </si>
  <si>
    <t>программа</t>
  </si>
  <si>
    <t>заключение</t>
  </si>
  <si>
    <t>итоговый документ</t>
  </si>
  <si>
    <t>проба (образец)</t>
  </si>
  <si>
    <t>копия (дубликат)</t>
  </si>
  <si>
    <t>санитарно-гигиеническое заключение</t>
  </si>
  <si>
    <t>консультация</t>
  </si>
  <si>
    <t>семинар (тренинг, занятие)</t>
  </si>
  <si>
    <t>аудит</t>
  </si>
  <si>
    <t>Накладные расходы, руб.</t>
  </si>
  <si>
    <t>Полная себестоимость, руб.</t>
  </si>
  <si>
    <t>Рентабельность, руб.</t>
  </si>
  <si>
    <t>Рентабельность, %</t>
  </si>
  <si>
    <t>Тариф без НДС, руб.</t>
  </si>
  <si>
    <t>Тариф с НДС, руб.</t>
  </si>
  <si>
    <t>Калькуляция</t>
  </si>
  <si>
    <t>Накладные расходы</t>
  </si>
  <si>
    <t>Исходные данный для расчета тарифов:</t>
  </si>
  <si>
    <t>Начисления на заработную плату:</t>
  </si>
  <si>
    <t>Отчисления в фонд социальной защиты населения</t>
  </si>
  <si>
    <t>Взносы по страхованию от несчастных случаеев на производстве и профзаболеваниях</t>
  </si>
  <si>
    <t>Заработная плата, руб.</t>
  </si>
  <si>
    <t>Отчисления в фонд социальной защиты населения, руб.</t>
  </si>
  <si>
    <t>Взносы по страх. от несчастных случаеев на произв. и профзабол., руб.</t>
  </si>
  <si>
    <t>обследование (оценка)</t>
  </si>
  <si>
    <t>экспертиза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</si>
  <si>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, на объекты с числом работающих до 50 чел., проектов санитарно-защитной зоны предприятий с числом источников выбросов до 20</t>
    </r>
  </si>
  <si>
    <t xml:space="preserve">РАСЧЕТ   </t>
  </si>
  <si>
    <t>Прейскурант цен на платные санитарно-эпидемиологические услуги (административные процедуры), оказываемые государственным учреждением "Брагинский районный центр гигиены и эпидемиологии"</t>
  </si>
  <si>
    <t>1.1.А</t>
  </si>
  <si>
    <t>1.2.А</t>
  </si>
  <si>
    <t>1.3.А</t>
  </si>
  <si>
    <t>1.4.А</t>
  </si>
  <si>
    <t>1.6.А</t>
  </si>
  <si>
    <t>1.7.А</t>
  </si>
  <si>
    <t>1.9.А</t>
  </si>
  <si>
    <t>1.10.А</t>
  </si>
  <si>
    <t>1.11.А</t>
  </si>
  <si>
    <t>1.12.А</t>
  </si>
  <si>
    <t>1.12.1.А</t>
  </si>
  <si>
    <t>1.12.2.А</t>
  </si>
  <si>
    <t>1.12.3.А</t>
  </si>
  <si>
    <t>1.12.4.А</t>
  </si>
  <si>
    <t>1.12.5.А</t>
  </si>
  <si>
    <t>1.12.6.А</t>
  </si>
  <si>
    <t>1.12.7.А</t>
  </si>
  <si>
    <t>1.14.А</t>
  </si>
  <si>
    <t>1.15.А</t>
  </si>
  <si>
    <t>1.17.А</t>
  </si>
  <si>
    <t>1.17.1.А</t>
  </si>
  <si>
    <t>1.17.2.А</t>
  </si>
  <si>
    <t>1.17.3.А</t>
  </si>
  <si>
    <t>1.17.4.А</t>
  </si>
  <si>
    <t>1.17.5.А</t>
  </si>
  <si>
    <t>1.18.А</t>
  </si>
  <si>
    <t>1.18.1.А</t>
  </si>
  <si>
    <t>1.18.2.А</t>
  </si>
  <si>
    <t>1.18.4.А</t>
  </si>
  <si>
    <t>1.18.12.А</t>
  </si>
  <si>
    <t>1.18.13.А</t>
  </si>
  <si>
    <t>1.18.14.А</t>
  </si>
  <si>
    <t>1.18.15.А</t>
  </si>
  <si>
    <t>1.18.18.А</t>
  </si>
  <si>
    <t>1.18.19.А</t>
  </si>
  <si>
    <t>1.19.А</t>
  </si>
  <si>
    <t>1.21.А</t>
  </si>
  <si>
    <t>1.21.1.А</t>
  </si>
  <si>
    <t>1.21.2.А</t>
  </si>
  <si>
    <t>1.21.2.1.А</t>
  </si>
  <si>
    <t>1.21.2.2.А</t>
  </si>
  <si>
    <t>на платные санитарно-эпидемиологические услуги (административные процедуры), оказываемые государственным учреждением "Брагинский районный центр гигиены и эпидемиологии"</t>
  </si>
  <si>
    <t>1.18.14.1.А</t>
  </si>
  <si>
    <t>работ и услуг, представляющих потенциальную опасность для жизни и здоровья населения</t>
  </si>
  <si>
    <t>1.18.14.1</t>
  </si>
  <si>
    <t xml:space="preserve">заработной  платы специалистов при оказании платных услуг  </t>
  </si>
  <si>
    <t>1.18.20.А</t>
  </si>
  <si>
    <t>условий труда работников субъектов хозяйствования с количеством работающих 51–100 человек</t>
  </si>
  <si>
    <t>1.18.20.</t>
  </si>
  <si>
    <t>Приказ №118-О от 30.09.2022</t>
  </si>
  <si>
    <t>Н.А.Полещук</t>
  </si>
  <si>
    <t>Главный врач</t>
  </si>
  <si>
    <t>_____________Н.В.Волохина                                                  31 января 2025</t>
  </si>
  <si>
    <t>_____________Н.В.Волохин31 января 2025</t>
  </si>
  <si>
    <t>_____________Н.В.Волохина   приказ №14-О от 31.01.2025</t>
  </si>
  <si>
    <t>Н.А. Полещук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</si>
</sst>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#,##0.0000"/>
  </numFmts>
  <fonts count="14" x14ac:knownFonts="1"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/>
    </xf>
    <xf numFmtId="0" fontId="5" fillId="0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1" fillId="0" borderId="0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0" fontId="1" fillId="2" borderId="0" xfId="0" applyNumberFormat="1" applyFont="1" applyFill="1" applyAlignment="1">
      <alignment horizontal="center"/>
    </xf>
    <xf numFmtId="10" fontId="1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10" fontId="1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textRotation="90" wrapText="1" shrinkToFit="1"/>
    </xf>
    <xf numFmtId="0" fontId="0" fillId="2" borderId="0" xfId="0" applyFill="1"/>
    <xf numFmtId="164" fontId="13" fillId="2" borderId="0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5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164" fontId="6" fillId="2" borderId="0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/>
    <xf numFmtId="164" fontId="13" fillId="2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5"/>
  <sheetViews>
    <sheetView showZeros="0" tabSelected="1" view="pageBreakPreview" zoomScale="85" zoomScaleNormal="100" zoomScaleSheetLayoutView="85" workbookViewId="0">
      <selection activeCell="E132" sqref="E132"/>
    </sheetView>
  </sheetViews>
  <sheetFormatPr defaultColWidth="9.140625" defaultRowHeight="15" x14ac:dyDescent="0.25"/>
  <cols>
    <col min="1" max="1" width="13.5703125" style="4" customWidth="1"/>
    <col min="2" max="2" width="38.140625" style="4" customWidth="1"/>
    <col min="3" max="3" width="16.42578125" style="5" customWidth="1"/>
    <col min="4" max="4" width="15.7109375" style="5" customWidth="1"/>
    <col min="5" max="5" width="17.5703125" style="5" customWidth="1"/>
    <col min="6" max="229" width="9.140625" style="4"/>
    <col min="230" max="230" width="10.7109375" style="4" customWidth="1"/>
    <col min="231" max="231" width="48.5703125" style="4" customWidth="1"/>
    <col min="232" max="232" width="12.5703125" style="4" customWidth="1"/>
    <col min="233" max="233" width="13" style="4" customWidth="1"/>
    <col min="234" max="234" width="10.5703125" style="4" customWidth="1"/>
    <col min="235" max="235" width="12.5703125" style="4" customWidth="1"/>
    <col min="236" max="236" width="11.28515625" style="4" customWidth="1"/>
    <col min="237" max="237" width="15.28515625" style="4" customWidth="1"/>
    <col min="238" max="238" width="10.85546875" style="4" customWidth="1"/>
    <col min="239" max="239" width="13.85546875" style="4" bestFit="1" customWidth="1"/>
    <col min="240" max="485" width="9.140625" style="4"/>
    <col min="486" max="486" width="10.7109375" style="4" customWidth="1"/>
    <col min="487" max="487" width="48.5703125" style="4" customWidth="1"/>
    <col min="488" max="488" width="12.5703125" style="4" customWidth="1"/>
    <col min="489" max="489" width="13" style="4" customWidth="1"/>
    <col min="490" max="490" width="10.5703125" style="4" customWidth="1"/>
    <col min="491" max="491" width="12.5703125" style="4" customWidth="1"/>
    <col min="492" max="492" width="11.28515625" style="4" customWidth="1"/>
    <col min="493" max="493" width="15.28515625" style="4" customWidth="1"/>
    <col min="494" max="494" width="10.85546875" style="4" customWidth="1"/>
    <col min="495" max="495" width="13.85546875" style="4" bestFit="1" customWidth="1"/>
    <col min="496" max="741" width="9.140625" style="4"/>
    <col min="742" max="742" width="10.7109375" style="4" customWidth="1"/>
    <col min="743" max="743" width="48.5703125" style="4" customWidth="1"/>
    <col min="744" max="744" width="12.5703125" style="4" customWidth="1"/>
    <col min="745" max="745" width="13" style="4" customWidth="1"/>
    <col min="746" max="746" width="10.5703125" style="4" customWidth="1"/>
    <col min="747" max="747" width="12.5703125" style="4" customWidth="1"/>
    <col min="748" max="748" width="11.28515625" style="4" customWidth="1"/>
    <col min="749" max="749" width="15.28515625" style="4" customWidth="1"/>
    <col min="750" max="750" width="10.85546875" style="4" customWidth="1"/>
    <col min="751" max="751" width="13.85546875" style="4" bestFit="1" customWidth="1"/>
    <col min="752" max="997" width="9.140625" style="4"/>
    <col min="998" max="998" width="10.7109375" style="4" customWidth="1"/>
    <col min="999" max="999" width="48.5703125" style="4" customWidth="1"/>
    <col min="1000" max="1000" width="12.5703125" style="4" customWidth="1"/>
    <col min="1001" max="1001" width="13" style="4" customWidth="1"/>
    <col min="1002" max="1002" width="10.5703125" style="4" customWidth="1"/>
    <col min="1003" max="1003" width="12.5703125" style="4" customWidth="1"/>
    <col min="1004" max="1004" width="11.28515625" style="4" customWidth="1"/>
    <col min="1005" max="1005" width="15.28515625" style="4" customWidth="1"/>
    <col min="1006" max="1006" width="10.85546875" style="4" customWidth="1"/>
    <col min="1007" max="1007" width="13.85546875" style="4" bestFit="1" customWidth="1"/>
    <col min="1008" max="1253" width="9.140625" style="4"/>
    <col min="1254" max="1254" width="10.7109375" style="4" customWidth="1"/>
    <col min="1255" max="1255" width="48.5703125" style="4" customWidth="1"/>
    <col min="1256" max="1256" width="12.5703125" style="4" customWidth="1"/>
    <col min="1257" max="1257" width="13" style="4" customWidth="1"/>
    <col min="1258" max="1258" width="10.5703125" style="4" customWidth="1"/>
    <col min="1259" max="1259" width="12.5703125" style="4" customWidth="1"/>
    <col min="1260" max="1260" width="11.28515625" style="4" customWidth="1"/>
    <col min="1261" max="1261" width="15.28515625" style="4" customWidth="1"/>
    <col min="1262" max="1262" width="10.85546875" style="4" customWidth="1"/>
    <col min="1263" max="1263" width="13.85546875" style="4" bestFit="1" customWidth="1"/>
    <col min="1264" max="1509" width="9.140625" style="4"/>
    <col min="1510" max="1510" width="10.7109375" style="4" customWidth="1"/>
    <col min="1511" max="1511" width="48.5703125" style="4" customWidth="1"/>
    <col min="1512" max="1512" width="12.5703125" style="4" customWidth="1"/>
    <col min="1513" max="1513" width="13" style="4" customWidth="1"/>
    <col min="1514" max="1514" width="10.5703125" style="4" customWidth="1"/>
    <col min="1515" max="1515" width="12.5703125" style="4" customWidth="1"/>
    <col min="1516" max="1516" width="11.28515625" style="4" customWidth="1"/>
    <col min="1517" max="1517" width="15.28515625" style="4" customWidth="1"/>
    <col min="1518" max="1518" width="10.85546875" style="4" customWidth="1"/>
    <col min="1519" max="1519" width="13.85546875" style="4" bestFit="1" customWidth="1"/>
    <col min="1520" max="1765" width="9.140625" style="4"/>
    <col min="1766" max="1766" width="10.7109375" style="4" customWidth="1"/>
    <col min="1767" max="1767" width="48.5703125" style="4" customWidth="1"/>
    <col min="1768" max="1768" width="12.5703125" style="4" customWidth="1"/>
    <col min="1769" max="1769" width="13" style="4" customWidth="1"/>
    <col min="1770" max="1770" width="10.5703125" style="4" customWidth="1"/>
    <col min="1771" max="1771" width="12.5703125" style="4" customWidth="1"/>
    <col min="1772" max="1772" width="11.28515625" style="4" customWidth="1"/>
    <col min="1773" max="1773" width="15.28515625" style="4" customWidth="1"/>
    <col min="1774" max="1774" width="10.85546875" style="4" customWidth="1"/>
    <col min="1775" max="1775" width="13.85546875" style="4" bestFit="1" customWidth="1"/>
    <col min="1776" max="2021" width="9.140625" style="4"/>
    <col min="2022" max="2022" width="10.7109375" style="4" customWidth="1"/>
    <col min="2023" max="2023" width="48.5703125" style="4" customWidth="1"/>
    <col min="2024" max="2024" width="12.5703125" style="4" customWidth="1"/>
    <col min="2025" max="2025" width="13" style="4" customWidth="1"/>
    <col min="2026" max="2026" width="10.5703125" style="4" customWidth="1"/>
    <col min="2027" max="2027" width="12.5703125" style="4" customWidth="1"/>
    <col min="2028" max="2028" width="11.28515625" style="4" customWidth="1"/>
    <col min="2029" max="2029" width="15.28515625" style="4" customWidth="1"/>
    <col min="2030" max="2030" width="10.85546875" style="4" customWidth="1"/>
    <col min="2031" max="2031" width="13.85546875" style="4" bestFit="1" customWidth="1"/>
    <col min="2032" max="2277" width="9.140625" style="4"/>
    <col min="2278" max="2278" width="10.7109375" style="4" customWidth="1"/>
    <col min="2279" max="2279" width="48.5703125" style="4" customWidth="1"/>
    <col min="2280" max="2280" width="12.5703125" style="4" customWidth="1"/>
    <col min="2281" max="2281" width="13" style="4" customWidth="1"/>
    <col min="2282" max="2282" width="10.5703125" style="4" customWidth="1"/>
    <col min="2283" max="2283" width="12.5703125" style="4" customWidth="1"/>
    <col min="2284" max="2284" width="11.28515625" style="4" customWidth="1"/>
    <col min="2285" max="2285" width="15.28515625" style="4" customWidth="1"/>
    <col min="2286" max="2286" width="10.85546875" style="4" customWidth="1"/>
    <col min="2287" max="2287" width="13.85546875" style="4" bestFit="1" customWidth="1"/>
    <col min="2288" max="2533" width="9.140625" style="4"/>
    <col min="2534" max="2534" width="10.7109375" style="4" customWidth="1"/>
    <col min="2535" max="2535" width="48.5703125" style="4" customWidth="1"/>
    <col min="2536" max="2536" width="12.5703125" style="4" customWidth="1"/>
    <col min="2537" max="2537" width="13" style="4" customWidth="1"/>
    <col min="2538" max="2538" width="10.5703125" style="4" customWidth="1"/>
    <col min="2539" max="2539" width="12.5703125" style="4" customWidth="1"/>
    <col min="2540" max="2540" width="11.28515625" style="4" customWidth="1"/>
    <col min="2541" max="2541" width="15.28515625" style="4" customWidth="1"/>
    <col min="2542" max="2542" width="10.85546875" style="4" customWidth="1"/>
    <col min="2543" max="2543" width="13.85546875" style="4" bestFit="1" customWidth="1"/>
    <col min="2544" max="2789" width="9.140625" style="4"/>
    <col min="2790" max="2790" width="10.7109375" style="4" customWidth="1"/>
    <col min="2791" max="2791" width="48.5703125" style="4" customWidth="1"/>
    <col min="2792" max="2792" width="12.5703125" style="4" customWidth="1"/>
    <col min="2793" max="2793" width="13" style="4" customWidth="1"/>
    <col min="2794" max="2794" width="10.5703125" style="4" customWidth="1"/>
    <col min="2795" max="2795" width="12.5703125" style="4" customWidth="1"/>
    <col min="2796" max="2796" width="11.28515625" style="4" customWidth="1"/>
    <col min="2797" max="2797" width="15.28515625" style="4" customWidth="1"/>
    <col min="2798" max="2798" width="10.85546875" style="4" customWidth="1"/>
    <col min="2799" max="2799" width="13.85546875" style="4" bestFit="1" customWidth="1"/>
    <col min="2800" max="3045" width="9.140625" style="4"/>
    <col min="3046" max="3046" width="10.7109375" style="4" customWidth="1"/>
    <col min="3047" max="3047" width="48.5703125" style="4" customWidth="1"/>
    <col min="3048" max="3048" width="12.5703125" style="4" customWidth="1"/>
    <col min="3049" max="3049" width="13" style="4" customWidth="1"/>
    <col min="3050" max="3050" width="10.5703125" style="4" customWidth="1"/>
    <col min="3051" max="3051" width="12.5703125" style="4" customWidth="1"/>
    <col min="3052" max="3052" width="11.28515625" style="4" customWidth="1"/>
    <col min="3053" max="3053" width="15.28515625" style="4" customWidth="1"/>
    <col min="3054" max="3054" width="10.85546875" style="4" customWidth="1"/>
    <col min="3055" max="3055" width="13.85546875" style="4" bestFit="1" customWidth="1"/>
    <col min="3056" max="3301" width="9.140625" style="4"/>
    <col min="3302" max="3302" width="10.7109375" style="4" customWidth="1"/>
    <col min="3303" max="3303" width="48.5703125" style="4" customWidth="1"/>
    <col min="3304" max="3304" width="12.5703125" style="4" customWidth="1"/>
    <col min="3305" max="3305" width="13" style="4" customWidth="1"/>
    <col min="3306" max="3306" width="10.5703125" style="4" customWidth="1"/>
    <col min="3307" max="3307" width="12.5703125" style="4" customWidth="1"/>
    <col min="3308" max="3308" width="11.28515625" style="4" customWidth="1"/>
    <col min="3309" max="3309" width="15.28515625" style="4" customWidth="1"/>
    <col min="3310" max="3310" width="10.85546875" style="4" customWidth="1"/>
    <col min="3311" max="3311" width="13.85546875" style="4" bestFit="1" customWidth="1"/>
    <col min="3312" max="3557" width="9.140625" style="4"/>
    <col min="3558" max="3558" width="10.7109375" style="4" customWidth="1"/>
    <col min="3559" max="3559" width="48.5703125" style="4" customWidth="1"/>
    <col min="3560" max="3560" width="12.5703125" style="4" customWidth="1"/>
    <col min="3561" max="3561" width="13" style="4" customWidth="1"/>
    <col min="3562" max="3562" width="10.5703125" style="4" customWidth="1"/>
    <col min="3563" max="3563" width="12.5703125" style="4" customWidth="1"/>
    <col min="3564" max="3564" width="11.28515625" style="4" customWidth="1"/>
    <col min="3565" max="3565" width="15.28515625" style="4" customWidth="1"/>
    <col min="3566" max="3566" width="10.85546875" style="4" customWidth="1"/>
    <col min="3567" max="3567" width="13.85546875" style="4" bestFit="1" customWidth="1"/>
    <col min="3568" max="3813" width="9.140625" style="4"/>
    <col min="3814" max="3814" width="10.7109375" style="4" customWidth="1"/>
    <col min="3815" max="3815" width="48.5703125" style="4" customWidth="1"/>
    <col min="3816" max="3816" width="12.5703125" style="4" customWidth="1"/>
    <col min="3817" max="3817" width="13" style="4" customWidth="1"/>
    <col min="3818" max="3818" width="10.5703125" style="4" customWidth="1"/>
    <col min="3819" max="3819" width="12.5703125" style="4" customWidth="1"/>
    <col min="3820" max="3820" width="11.28515625" style="4" customWidth="1"/>
    <col min="3821" max="3821" width="15.28515625" style="4" customWidth="1"/>
    <col min="3822" max="3822" width="10.85546875" style="4" customWidth="1"/>
    <col min="3823" max="3823" width="13.85546875" style="4" bestFit="1" customWidth="1"/>
    <col min="3824" max="4069" width="9.140625" style="4"/>
    <col min="4070" max="4070" width="10.7109375" style="4" customWidth="1"/>
    <col min="4071" max="4071" width="48.5703125" style="4" customWidth="1"/>
    <col min="4072" max="4072" width="12.5703125" style="4" customWidth="1"/>
    <col min="4073" max="4073" width="13" style="4" customWidth="1"/>
    <col min="4074" max="4074" width="10.5703125" style="4" customWidth="1"/>
    <col min="4075" max="4075" width="12.5703125" style="4" customWidth="1"/>
    <col min="4076" max="4076" width="11.28515625" style="4" customWidth="1"/>
    <col min="4077" max="4077" width="15.28515625" style="4" customWidth="1"/>
    <col min="4078" max="4078" width="10.85546875" style="4" customWidth="1"/>
    <col min="4079" max="4079" width="13.85546875" style="4" bestFit="1" customWidth="1"/>
    <col min="4080" max="4325" width="9.140625" style="4"/>
    <col min="4326" max="4326" width="10.7109375" style="4" customWidth="1"/>
    <col min="4327" max="4327" width="48.5703125" style="4" customWidth="1"/>
    <col min="4328" max="4328" width="12.5703125" style="4" customWidth="1"/>
    <col min="4329" max="4329" width="13" style="4" customWidth="1"/>
    <col min="4330" max="4330" width="10.5703125" style="4" customWidth="1"/>
    <col min="4331" max="4331" width="12.5703125" style="4" customWidth="1"/>
    <col min="4332" max="4332" width="11.28515625" style="4" customWidth="1"/>
    <col min="4333" max="4333" width="15.28515625" style="4" customWidth="1"/>
    <col min="4334" max="4334" width="10.85546875" style="4" customWidth="1"/>
    <col min="4335" max="4335" width="13.85546875" style="4" bestFit="1" customWidth="1"/>
    <col min="4336" max="4581" width="9.140625" style="4"/>
    <col min="4582" max="4582" width="10.7109375" style="4" customWidth="1"/>
    <col min="4583" max="4583" width="48.5703125" style="4" customWidth="1"/>
    <col min="4584" max="4584" width="12.5703125" style="4" customWidth="1"/>
    <col min="4585" max="4585" width="13" style="4" customWidth="1"/>
    <col min="4586" max="4586" width="10.5703125" style="4" customWidth="1"/>
    <col min="4587" max="4587" width="12.5703125" style="4" customWidth="1"/>
    <col min="4588" max="4588" width="11.28515625" style="4" customWidth="1"/>
    <col min="4589" max="4589" width="15.28515625" style="4" customWidth="1"/>
    <col min="4590" max="4590" width="10.85546875" style="4" customWidth="1"/>
    <col min="4591" max="4591" width="13.85546875" style="4" bestFit="1" customWidth="1"/>
    <col min="4592" max="4837" width="9.140625" style="4"/>
    <col min="4838" max="4838" width="10.7109375" style="4" customWidth="1"/>
    <col min="4839" max="4839" width="48.5703125" style="4" customWidth="1"/>
    <col min="4840" max="4840" width="12.5703125" style="4" customWidth="1"/>
    <col min="4841" max="4841" width="13" style="4" customWidth="1"/>
    <col min="4842" max="4842" width="10.5703125" style="4" customWidth="1"/>
    <col min="4843" max="4843" width="12.5703125" style="4" customWidth="1"/>
    <col min="4844" max="4844" width="11.28515625" style="4" customWidth="1"/>
    <col min="4845" max="4845" width="15.28515625" style="4" customWidth="1"/>
    <col min="4846" max="4846" width="10.85546875" style="4" customWidth="1"/>
    <col min="4847" max="4847" width="13.85546875" style="4" bestFit="1" customWidth="1"/>
    <col min="4848" max="5093" width="9.140625" style="4"/>
    <col min="5094" max="5094" width="10.7109375" style="4" customWidth="1"/>
    <col min="5095" max="5095" width="48.5703125" style="4" customWidth="1"/>
    <col min="5096" max="5096" width="12.5703125" style="4" customWidth="1"/>
    <col min="5097" max="5097" width="13" style="4" customWidth="1"/>
    <col min="5098" max="5098" width="10.5703125" style="4" customWidth="1"/>
    <col min="5099" max="5099" width="12.5703125" style="4" customWidth="1"/>
    <col min="5100" max="5100" width="11.28515625" style="4" customWidth="1"/>
    <col min="5101" max="5101" width="15.28515625" style="4" customWidth="1"/>
    <col min="5102" max="5102" width="10.85546875" style="4" customWidth="1"/>
    <col min="5103" max="5103" width="13.85546875" style="4" bestFit="1" customWidth="1"/>
    <col min="5104" max="5349" width="9.140625" style="4"/>
    <col min="5350" max="5350" width="10.7109375" style="4" customWidth="1"/>
    <col min="5351" max="5351" width="48.5703125" style="4" customWidth="1"/>
    <col min="5352" max="5352" width="12.5703125" style="4" customWidth="1"/>
    <col min="5353" max="5353" width="13" style="4" customWidth="1"/>
    <col min="5354" max="5354" width="10.5703125" style="4" customWidth="1"/>
    <col min="5355" max="5355" width="12.5703125" style="4" customWidth="1"/>
    <col min="5356" max="5356" width="11.28515625" style="4" customWidth="1"/>
    <col min="5357" max="5357" width="15.28515625" style="4" customWidth="1"/>
    <col min="5358" max="5358" width="10.85546875" style="4" customWidth="1"/>
    <col min="5359" max="5359" width="13.85546875" style="4" bestFit="1" customWidth="1"/>
    <col min="5360" max="5605" width="9.140625" style="4"/>
    <col min="5606" max="5606" width="10.7109375" style="4" customWidth="1"/>
    <col min="5607" max="5607" width="48.5703125" style="4" customWidth="1"/>
    <col min="5608" max="5608" width="12.5703125" style="4" customWidth="1"/>
    <col min="5609" max="5609" width="13" style="4" customWidth="1"/>
    <col min="5610" max="5610" width="10.5703125" style="4" customWidth="1"/>
    <col min="5611" max="5611" width="12.5703125" style="4" customWidth="1"/>
    <col min="5612" max="5612" width="11.28515625" style="4" customWidth="1"/>
    <col min="5613" max="5613" width="15.28515625" style="4" customWidth="1"/>
    <col min="5614" max="5614" width="10.85546875" style="4" customWidth="1"/>
    <col min="5615" max="5615" width="13.85546875" style="4" bestFit="1" customWidth="1"/>
    <col min="5616" max="5861" width="9.140625" style="4"/>
    <col min="5862" max="5862" width="10.7109375" style="4" customWidth="1"/>
    <col min="5863" max="5863" width="48.5703125" style="4" customWidth="1"/>
    <col min="5864" max="5864" width="12.5703125" style="4" customWidth="1"/>
    <col min="5865" max="5865" width="13" style="4" customWidth="1"/>
    <col min="5866" max="5866" width="10.5703125" style="4" customWidth="1"/>
    <col min="5867" max="5867" width="12.5703125" style="4" customWidth="1"/>
    <col min="5868" max="5868" width="11.28515625" style="4" customWidth="1"/>
    <col min="5869" max="5869" width="15.28515625" style="4" customWidth="1"/>
    <col min="5870" max="5870" width="10.85546875" style="4" customWidth="1"/>
    <col min="5871" max="5871" width="13.85546875" style="4" bestFit="1" customWidth="1"/>
    <col min="5872" max="6117" width="9.140625" style="4"/>
    <col min="6118" max="6118" width="10.7109375" style="4" customWidth="1"/>
    <col min="6119" max="6119" width="48.5703125" style="4" customWidth="1"/>
    <col min="6120" max="6120" width="12.5703125" style="4" customWidth="1"/>
    <col min="6121" max="6121" width="13" style="4" customWidth="1"/>
    <col min="6122" max="6122" width="10.5703125" style="4" customWidth="1"/>
    <col min="6123" max="6123" width="12.5703125" style="4" customWidth="1"/>
    <col min="6124" max="6124" width="11.28515625" style="4" customWidth="1"/>
    <col min="6125" max="6125" width="15.28515625" style="4" customWidth="1"/>
    <col min="6126" max="6126" width="10.85546875" style="4" customWidth="1"/>
    <col min="6127" max="6127" width="13.85546875" style="4" bestFit="1" customWidth="1"/>
    <col min="6128" max="6373" width="9.140625" style="4"/>
    <col min="6374" max="6374" width="10.7109375" style="4" customWidth="1"/>
    <col min="6375" max="6375" width="48.5703125" style="4" customWidth="1"/>
    <col min="6376" max="6376" width="12.5703125" style="4" customWidth="1"/>
    <col min="6377" max="6377" width="13" style="4" customWidth="1"/>
    <col min="6378" max="6378" width="10.5703125" style="4" customWidth="1"/>
    <col min="6379" max="6379" width="12.5703125" style="4" customWidth="1"/>
    <col min="6380" max="6380" width="11.28515625" style="4" customWidth="1"/>
    <col min="6381" max="6381" width="15.28515625" style="4" customWidth="1"/>
    <col min="6382" max="6382" width="10.85546875" style="4" customWidth="1"/>
    <col min="6383" max="6383" width="13.85546875" style="4" bestFit="1" customWidth="1"/>
    <col min="6384" max="6629" width="9.140625" style="4"/>
    <col min="6630" max="6630" width="10.7109375" style="4" customWidth="1"/>
    <col min="6631" max="6631" width="48.5703125" style="4" customWidth="1"/>
    <col min="6632" max="6632" width="12.5703125" style="4" customWidth="1"/>
    <col min="6633" max="6633" width="13" style="4" customWidth="1"/>
    <col min="6634" max="6634" width="10.5703125" style="4" customWidth="1"/>
    <col min="6635" max="6635" width="12.5703125" style="4" customWidth="1"/>
    <col min="6636" max="6636" width="11.28515625" style="4" customWidth="1"/>
    <col min="6637" max="6637" width="15.28515625" style="4" customWidth="1"/>
    <col min="6638" max="6638" width="10.85546875" style="4" customWidth="1"/>
    <col min="6639" max="6639" width="13.85546875" style="4" bestFit="1" customWidth="1"/>
    <col min="6640" max="6885" width="9.140625" style="4"/>
    <col min="6886" max="6886" width="10.7109375" style="4" customWidth="1"/>
    <col min="6887" max="6887" width="48.5703125" style="4" customWidth="1"/>
    <col min="6888" max="6888" width="12.5703125" style="4" customWidth="1"/>
    <col min="6889" max="6889" width="13" style="4" customWidth="1"/>
    <col min="6890" max="6890" width="10.5703125" style="4" customWidth="1"/>
    <col min="6891" max="6891" width="12.5703125" style="4" customWidth="1"/>
    <col min="6892" max="6892" width="11.28515625" style="4" customWidth="1"/>
    <col min="6893" max="6893" width="15.28515625" style="4" customWidth="1"/>
    <col min="6894" max="6894" width="10.85546875" style="4" customWidth="1"/>
    <col min="6895" max="6895" width="13.85546875" style="4" bestFit="1" customWidth="1"/>
    <col min="6896" max="7141" width="9.140625" style="4"/>
    <col min="7142" max="7142" width="10.7109375" style="4" customWidth="1"/>
    <col min="7143" max="7143" width="48.5703125" style="4" customWidth="1"/>
    <col min="7144" max="7144" width="12.5703125" style="4" customWidth="1"/>
    <col min="7145" max="7145" width="13" style="4" customWidth="1"/>
    <col min="7146" max="7146" width="10.5703125" style="4" customWidth="1"/>
    <col min="7147" max="7147" width="12.5703125" style="4" customWidth="1"/>
    <col min="7148" max="7148" width="11.28515625" style="4" customWidth="1"/>
    <col min="7149" max="7149" width="15.28515625" style="4" customWidth="1"/>
    <col min="7150" max="7150" width="10.85546875" style="4" customWidth="1"/>
    <col min="7151" max="7151" width="13.85546875" style="4" bestFit="1" customWidth="1"/>
    <col min="7152" max="7397" width="9.140625" style="4"/>
    <col min="7398" max="7398" width="10.7109375" style="4" customWidth="1"/>
    <col min="7399" max="7399" width="48.5703125" style="4" customWidth="1"/>
    <col min="7400" max="7400" width="12.5703125" style="4" customWidth="1"/>
    <col min="7401" max="7401" width="13" style="4" customWidth="1"/>
    <col min="7402" max="7402" width="10.5703125" style="4" customWidth="1"/>
    <col min="7403" max="7403" width="12.5703125" style="4" customWidth="1"/>
    <col min="7404" max="7404" width="11.28515625" style="4" customWidth="1"/>
    <col min="7405" max="7405" width="15.28515625" style="4" customWidth="1"/>
    <col min="7406" max="7406" width="10.85546875" style="4" customWidth="1"/>
    <col min="7407" max="7407" width="13.85546875" style="4" bestFit="1" customWidth="1"/>
    <col min="7408" max="7653" width="9.140625" style="4"/>
    <col min="7654" max="7654" width="10.7109375" style="4" customWidth="1"/>
    <col min="7655" max="7655" width="48.5703125" style="4" customWidth="1"/>
    <col min="7656" max="7656" width="12.5703125" style="4" customWidth="1"/>
    <col min="7657" max="7657" width="13" style="4" customWidth="1"/>
    <col min="7658" max="7658" width="10.5703125" style="4" customWidth="1"/>
    <col min="7659" max="7659" width="12.5703125" style="4" customWidth="1"/>
    <col min="7660" max="7660" width="11.28515625" style="4" customWidth="1"/>
    <col min="7661" max="7661" width="15.28515625" style="4" customWidth="1"/>
    <col min="7662" max="7662" width="10.85546875" style="4" customWidth="1"/>
    <col min="7663" max="7663" width="13.85546875" style="4" bestFit="1" customWidth="1"/>
    <col min="7664" max="7909" width="9.140625" style="4"/>
    <col min="7910" max="7910" width="10.7109375" style="4" customWidth="1"/>
    <col min="7911" max="7911" width="48.5703125" style="4" customWidth="1"/>
    <col min="7912" max="7912" width="12.5703125" style="4" customWidth="1"/>
    <col min="7913" max="7913" width="13" style="4" customWidth="1"/>
    <col min="7914" max="7914" width="10.5703125" style="4" customWidth="1"/>
    <col min="7915" max="7915" width="12.5703125" style="4" customWidth="1"/>
    <col min="7916" max="7916" width="11.28515625" style="4" customWidth="1"/>
    <col min="7917" max="7917" width="15.28515625" style="4" customWidth="1"/>
    <col min="7918" max="7918" width="10.85546875" style="4" customWidth="1"/>
    <col min="7919" max="7919" width="13.85546875" style="4" bestFit="1" customWidth="1"/>
    <col min="7920" max="8165" width="9.140625" style="4"/>
    <col min="8166" max="8166" width="10.7109375" style="4" customWidth="1"/>
    <col min="8167" max="8167" width="48.5703125" style="4" customWidth="1"/>
    <col min="8168" max="8168" width="12.5703125" style="4" customWidth="1"/>
    <col min="8169" max="8169" width="13" style="4" customWidth="1"/>
    <col min="8170" max="8170" width="10.5703125" style="4" customWidth="1"/>
    <col min="8171" max="8171" width="12.5703125" style="4" customWidth="1"/>
    <col min="8172" max="8172" width="11.28515625" style="4" customWidth="1"/>
    <col min="8173" max="8173" width="15.28515625" style="4" customWidth="1"/>
    <col min="8174" max="8174" width="10.85546875" style="4" customWidth="1"/>
    <col min="8175" max="8175" width="13.85546875" style="4" bestFit="1" customWidth="1"/>
    <col min="8176" max="8421" width="9.140625" style="4"/>
    <col min="8422" max="8422" width="10.7109375" style="4" customWidth="1"/>
    <col min="8423" max="8423" width="48.5703125" style="4" customWidth="1"/>
    <col min="8424" max="8424" width="12.5703125" style="4" customWidth="1"/>
    <col min="8425" max="8425" width="13" style="4" customWidth="1"/>
    <col min="8426" max="8426" width="10.5703125" style="4" customWidth="1"/>
    <col min="8427" max="8427" width="12.5703125" style="4" customWidth="1"/>
    <col min="8428" max="8428" width="11.28515625" style="4" customWidth="1"/>
    <col min="8429" max="8429" width="15.28515625" style="4" customWidth="1"/>
    <col min="8430" max="8430" width="10.85546875" style="4" customWidth="1"/>
    <col min="8431" max="8431" width="13.85546875" style="4" bestFit="1" customWidth="1"/>
    <col min="8432" max="8677" width="9.140625" style="4"/>
    <col min="8678" max="8678" width="10.7109375" style="4" customWidth="1"/>
    <col min="8679" max="8679" width="48.5703125" style="4" customWidth="1"/>
    <col min="8680" max="8680" width="12.5703125" style="4" customWidth="1"/>
    <col min="8681" max="8681" width="13" style="4" customWidth="1"/>
    <col min="8682" max="8682" width="10.5703125" style="4" customWidth="1"/>
    <col min="8683" max="8683" width="12.5703125" style="4" customWidth="1"/>
    <col min="8684" max="8684" width="11.28515625" style="4" customWidth="1"/>
    <col min="8685" max="8685" width="15.28515625" style="4" customWidth="1"/>
    <col min="8686" max="8686" width="10.85546875" style="4" customWidth="1"/>
    <col min="8687" max="8687" width="13.85546875" style="4" bestFit="1" customWidth="1"/>
    <col min="8688" max="8933" width="9.140625" style="4"/>
    <col min="8934" max="8934" width="10.7109375" style="4" customWidth="1"/>
    <col min="8935" max="8935" width="48.5703125" style="4" customWidth="1"/>
    <col min="8936" max="8936" width="12.5703125" style="4" customWidth="1"/>
    <col min="8937" max="8937" width="13" style="4" customWidth="1"/>
    <col min="8938" max="8938" width="10.5703125" style="4" customWidth="1"/>
    <col min="8939" max="8939" width="12.5703125" style="4" customWidth="1"/>
    <col min="8940" max="8940" width="11.28515625" style="4" customWidth="1"/>
    <col min="8941" max="8941" width="15.28515625" style="4" customWidth="1"/>
    <col min="8942" max="8942" width="10.85546875" style="4" customWidth="1"/>
    <col min="8943" max="8943" width="13.85546875" style="4" bestFit="1" customWidth="1"/>
    <col min="8944" max="9189" width="9.140625" style="4"/>
    <col min="9190" max="9190" width="10.7109375" style="4" customWidth="1"/>
    <col min="9191" max="9191" width="48.5703125" style="4" customWidth="1"/>
    <col min="9192" max="9192" width="12.5703125" style="4" customWidth="1"/>
    <col min="9193" max="9193" width="13" style="4" customWidth="1"/>
    <col min="9194" max="9194" width="10.5703125" style="4" customWidth="1"/>
    <col min="9195" max="9195" width="12.5703125" style="4" customWidth="1"/>
    <col min="9196" max="9196" width="11.28515625" style="4" customWidth="1"/>
    <col min="9197" max="9197" width="15.28515625" style="4" customWidth="1"/>
    <col min="9198" max="9198" width="10.85546875" style="4" customWidth="1"/>
    <col min="9199" max="9199" width="13.85546875" style="4" bestFit="1" customWidth="1"/>
    <col min="9200" max="9445" width="9.140625" style="4"/>
    <col min="9446" max="9446" width="10.7109375" style="4" customWidth="1"/>
    <col min="9447" max="9447" width="48.5703125" style="4" customWidth="1"/>
    <col min="9448" max="9448" width="12.5703125" style="4" customWidth="1"/>
    <col min="9449" max="9449" width="13" style="4" customWidth="1"/>
    <col min="9450" max="9450" width="10.5703125" style="4" customWidth="1"/>
    <col min="9451" max="9451" width="12.5703125" style="4" customWidth="1"/>
    <col min="9452" max="9452" width="11.28515625" style="4" customWidth="1"/>
    <col min="9453" max="9453" width="15.28515625" style="4" customWidth="1"/>
    <col min="9454" max="9454" width="10.85546875" style="4" customWidth="1"/>
    <col min="9455" max="9455" width="13.85546875" style="4" bestFit="1" customWidth="1"/>
    <col min="9456" max="9701" width="9.140625" style="4"/>
    <col min="9702" max="9702" width="10.7109375" style="4" customWidth="1"/>
    <col min="9703" max="9703" width="48.5703125" style="4" customWidth="1"/>
    <col min="9704" max="9704" width="12.5703125" style="4" customWidth="1"/>
    <col min="9705" max="9705" width="13" style="4" customWidth="1"/>
    <col min="9706" max="9706" width="10.5703125" style="4" customWidth="1"/>
    <col min="9707" max="9707" width="12.5703125" style="4" customWidth="1"/>
    <col min="9708" max="9708" width="11.28515625" style="4" customWidth="1"/>
    <col min="9709" max="9709" width="15.28515625" style="4" customWidth="1"/>
    <col min="9710" max="9710" width="10.85546875" style="4" customWidth="1"/>
    <col min="9711" max="9711" width="13.85546875" style="4" bestFit="1" customWidth="1"/>
    <col min="9712" max="9957" width="9.140625" style="4"/>
    <col min="9958" max="9958" width="10.7109375" style="4" customWidth="1"/>
    <col min="9959" max="9959" width="48.5703125" style="4" customWidth="1"/>
    <col min="9960" max="9960" width="12.5703125" style="4" customWidth="1"/>
    <col min="9961" max="9961" width="13" style="4" customWidth="1"/>
    <col min="9962" max="9962" width="10.5703125" style="4" customWidth="1"/>
    <col min="9963" max="9963" width="12.5703125" style="4" customWidth="1"/>
    <col min="9964" max="9964" width="11.28515625" style="4" customWidth="1"/>
    <col min="9965" max="9965" width="15.28515625" style="4" customWidth="1"/>
    <col min="9966" max="9966" width="10.85546875" style="4" customWidth="1"/>
    <col min="9967" max="9967" width="13.85546875" style="4" bestFit="1" customWidth="1"/>
    <col min="9968" max="10213" width="9.140625" style="4"/>
    <col min="10214" max="10214" width="10.7109375" style="4" customWidth="1"/>
    <col min="10215" max="10215" width="48.5703125" style="4" customWidth="1"/>
    <col min="10216" max="10216" width="12.5703125" style="4" customWidth="1"/>
    <col min="10217" max="10217" width="13" style="4" customWidth="1"/>
    <col min="10218" max="10218" width="10.5703125" style="4" customWidth="1"/>
    <col min="10219" max="10219" width="12.5703125" style="4" customWidth="1"/>
    <col min="10220" max="10220" width="11.28515625" style="4" customWidth="1"/>
    <col min="10221" max="10221" width="15.28515625" style="4" customWidth="1"/>
    <col min="10222" max="10222" width="10.85546875" style="4" customWidth="1"/>
    <col min="10223" max="10223" width="13.85546875" style="4" bestFit="1" customWidth="1"/>
    <col min="10224" max="10469" width="9.140625" style="4"/>
    <col min="10470" max="10470" width="10.7109375" style="4" customWidth="1"/>
    <col min="10471" max="10471" width="48.5703125" style="4" customWidth="1"/>
    <col min="10472" max="10472" width="12.5703125" style="4" customWidth="1"/>
    <col min="10473" max="10473" width="13" style="4" customWidth="1"/>
    <col min="10474" max="10474" width="10.5703125" style="4" customWidth="1"/>
    <col min="10475" max="10475" width="12.5703125" style="4" customWidth="1"/>
    <col min="10476" max="10476" width="11.28515625" style="4" customWidth="1"/>
    <col min="10477" max="10477" width="15.28515625" style="4" customWidth="1"/>
    <col min="10478" max="10478" width="10.85546875" style="4" customWidth="1"/>
    <col min="10479" max="10479" width="13.85546875" style="4" bestFit="1" customWidth="1"/>
    <col min="10480" max="10725" width="9.140625" style="4"/>
    <col min="10726" max="10726" width="10.7109375" style="4" customWidth="1"/>
    <col min="10727" max="10727" width="48.5703125" style="4" customWidth="1"/>
    <col min="10728" max="10728" width="12.5703125" style="4" customWidth="1"/>
    <col min="10729" max="10729" width="13" style="4" customWidth="1"/>
    <col min="10730" max="10730" width="10.5703125" style="4" customWidth="1"/>
    <col min="10731" max="10731" width="12.5703125" style="4" customWidth="1"/>
    <col min="10732" max="10732" width="11.28515625" style="4" customWidth="1"/>
    <col min="10733" max="10733" width="15.28515625" style="4" customWidth="1"/>
    <col min="10734" max="10734" width="10.85546875" style="4" customWidth="1"/>
    <col min="10735" max="10735" width="13.85546875" style="4" bestFit="1" customWidth="1"/>
    <col min="10736" max="10981" width="9.140625" style="4"/>
    <col min="10982" max="10982" width="10.7109375" style="4" customWidth="1"/>
    <col min="10983" max="10983" width="48.5703125" style="4" customWidth="1"/>
    <col min="10984" max="10984" width="12.5703125" style="4" customWidth="1"/>
    <col min="10985" max="10985" width="13" style="4" customWidth="1"/>
    <col min="10986" max="10986" width="10.5703125" style="4" customWidth="1"/>
    <col min="10987" max="10987" width="12.5703125" style="4" customWidth="1"/>
    <col min="10988" max="10988" width="11.28515625" style="4" customWidth="1"/>
    <col min="10989" max="10989" width="15.28515625" style="4" customWidth="1"/>
    <col min="10990" max="10990" width="10.85546875" style="4" customWidth="1"/>
    <col min="10991" max="10991" width="13.85546875" style="4" bestFit="1" customWidth="1"/>
    <col min="10992" max="11237" width="9.140625" style="4"/>
    <col min="11238" max="11238" width="10.7109375" style="4" customWidth="1"/>
    <col min="11239" max="11239" width="48.5703125" style="4" customWidth="1"/>
    <col min="11240" max="11240" width="12.5703125" style="4" customWidth="1"/>
    <col min="11241" max="11241" width="13" style="4" customWidth="1"/>
    <col min="11242" max="11242" width="10.5703125" style="4" customWidth="1"/>
    <col min="11243" max="11243" width="12.5703125" style="4" customWidth="1"/>
    <col min="11244" max="11244" width="11.28515625" style="4" customWidth="1"/>
    <col min="11245" max="11245" width="15.28515625" style="4" customWidth="1"/>
    <col min="11246" max="11246" width="10.85546875" style="4" customWidth="1"/>
    <col min="11247" max="11247" width="13.85546875" style="4" bestFit="1" customWidth="1"/>
    <col min="11248" max="11493" width="9.140625" style="4"/>
    <col min="11494" max="11494" width="10.7109375" style="4" customWidth="1"/>
    <col min="11495" max="11495" width="48.5703125" style="4" customWidth="1"/>
    <col min="11496" max="11496" width="12.5703125" style="4" customWidth="1"/>
    <col min="11497" max="11497" width="13" style="4" customWidth="1"/>
    <col min="11498" max="11498" width="10.5703125" style="4" customWidth="1"/>
    <col min="11499" max="11499" width="12.5703125" style="4" customWidth="1"/>
    <col min="11500" max="11500" width="11.28515625" style="4" customWidth="1"/>
    <col min="11501" max="11501" width="15.28515625" style="4" customWidth="1"/>
    <col min="11502" max="11502" width="10.85546875" style="4" customWidth="1"/>
    <col min="11503" max="11503" width="13.85546875" style="4" bestFit="1" customWidth="1"/>
    <col min="11504" max="11749" width="9.140625" style="4"/>
    <col min="11750" max="11750" width="10.7109375" style="4" customWidth="1"/>
    <col min="11751" max="11751" width="48.5703125" style="4" customWidth="1"/>
    <col min="11752" max="11752" width="12.5703125" style="4" customWidth="1"/>
    <col min="11753" max="11753" width="13" style="4" customWidth="1"/>
    <col min="11754" max="11754" width="10.5703125" style="4" customWidth="1"/>
    <col min="11755" max="11755" width="12.5703125" style="4" customWidth="1"/>
    <col min="11756" max="11756" width="11.28515625" style="4" customWidth="1"/>
    <col min="11757" max="11757" width="15.28515625" style="4" customWidth="1"/>
    <col min="11758" max="11758" width="10.85546875" style="4" customWidth="1"/>
    <col min="11759" max="11759" width="13.85546875" style="4" bestFit="1" customWidth="1"/>
    <col min="11760" max="12005" width="9.140625" style="4"/>
    <col min="12006" max="12006" width="10.7109375" style="4" customWidth="1"/>
    <col min="12007" max="12007" width="48.5703125" style="4" customWidth="1"/>
    <col min="12008" max="12008" width="12.5703125" style="4" customWidth="1"/>
    <col min="12009" max="12009" width="13" style="4" customWidth="1"/>
    <col min="12010" max="12010" width="10.5703125" style="4" customWidth="1"/>
    <col min="12011" max="12011" width="12.5703125" style="4" customWidth="1"/>
    <col min="12012" max="12012" width="11.28515625" style="4" customWidth="1"/>
    <col min="12013" max="12013" width="15.28515625" style="4" customWidth="1"/>
    <col min="12014" max="12014" width="10.85546875" style="4" customWidth="1"/>
    <col min="12015" max="12015" width="13.85546875" style="4" bestFit="1" customWidth="1"/>
    <col min="12016" max="12261" width="9.140625" style="4"/>
    <col min="12262" max="12262" width="10.7109375" style="4" customWidth="1"/>
    <col min="12263" max="12263" width="48.5703125" style="4" customWidth="1"/>
    <col min="12264" max="12264" width="12.5703125" style="4" customWidth="1"/>
    <col min="12265" max="12265" width="13" style="4" customWidth="1"/>
    <col min="12266" max="12266" width="10.5703125" style="4" customWidth="1"/>
    <col min="12267" max="12267" width="12.5703125" style="4" customWidth="1"/>
    <col min="12268" max="12268" width="11.28515625" style="4" customWidth="1"/>
    <col min="12269" max="12269" width="15.28515625" style="4" customWidth="1"/>
    <col min="12270" max="12270" width="10.85546875" style="4" customWidth="1"/>
    <col min="12271" max="12271" width="13.85546875" style="4" bestFit="1" customWidth="1"/>
    <col min="12272" max="12517" width="9.140625" style="4"/>
    <col min="12518" max="12518" width="10.7109375" style="4" customWidth="1"/>
    <col min="12519" max="12519" width="48.5703125" style="4" customWidth="1"/>
    <col min="12520" max="12520" width="12.5703125" style="4" customWidth="1"/>
    <col min="12521" max="12521" width="13" style="4" customWidth="1"/>
    <col min="12522" max="12522" width="10.5703125" style="4" customWidth="1"/>
    <col min="12523" max="12523" width="12.5703125" style="4" customWidth="1"/>
    <col min="12524" max="12524" width="11.28515625" style="4" customWidth="1"/>
    <col min="12525" max="12525" width="15.28515625" style="4" customWidth="1"/>
    <col min="12526" max="12526" width="10.85546875" style="4" customWidth="1"/>
    <col min="12527" max="12527" width="13.85546875" style="4" bestFit="1" customWidth="1"/>
    <col min="12528" max="12773" width="9.140625" style="4"/>
    <col min="12774" max="12774" width="10.7109375" style="4" customWidth="1"/>
    <col min="12775" max="12775" width="48.5703125" style="4" customWidth="1"/>
    <col min="12776" max="12776" width="12.5703125" style="4" customWidth="1"/>
    <col min="12777" max="12777" width="13" style="4" customWidth="1"/>
    <col min="12778" max="12778" width="10.5703125" style="4" customWidth="1"/>
    <col min="12779" max="12779" width="12.5703125" style="4" customWidth="1"/>
    <col min="12780" max="12780" width="11.28515625" style="4" customWidth="1"/>
    <col min="12781" max="12781" width="15.28515625" style="4" customWidth="1"/>
    <col min="12782" max="12782" width="10.85546875" style="4" customWidth="1"/>
    <col min="12783" max="12783" width="13.85546875" style="4" bestFit="1" customWidth="1"/>
    <col min="12784" max="13029" width="9.140625" style="4"/>
    <col min="13030" max="13030" width="10.7109375" style="4" customWidth="1"/>
    <col min="13031" max="13031" width="48.5703125" style="4" customWidth="1"/>
    <col min="13032" max="13032" width="12.5703125" style="4" customWidth="1"/>
    <col min="13033" max="13033" width="13" style="4" customWidth="1"/>
    <col min="13034" max="13034" width="10.5703125" style="4" customWidth="1"/>
    <col min="13035" max="13035" width="12.5703125" style="4" customWidth="1"/>
    <col min="13036" max="13036" width="11.28515625" style="4" customWidth="1"/>
    <col min="13037" max="13037" width="15.28515625" style="4" customWidth="1"/>
    <col min="13038" max="13038" width="10.85546875" style="4" customWidth="1"/>
    <col min="13039" max="13039" width="13.85546875" style="4" bestFit="1" customWidth="1"/>
    <col min="13040" max="13285" width="9.140625" style="4"/>
    <col min="13286" max="13286" width="10.7109375" style="4" customWidth="1"/>
    <col min="13287" max="13287" width="48.5703125" style="4" customWidth="1"/>
    <col min="13288" max="13288" width="12.5703125" style="4" customWidth="1"/>
    <col min="13289" max="13289" width="13" style="4" customWidth="1"/>
    <col min="13290" max="13290" width="10.5703125" style="4" customWidth="1"/>
    <col min="13291" max="13291" width="12.5703125" style="4" customWidth="1"/>
    <col min="13292" max="13292" width="11.28515625" style="4" customWidth="1"/>
    <col min="13293" max="13293" width="15.28515625" style="4" customWidth="1"/>
    <col min="13294" max="13294" width="10.85546875" style="4" customWidth="1"/>
    <col min="13295" max="13295" width="13.85546875" style="4" bestFit="1" customWidth="1"/>
    <col min="13296" max="13541" width="9.140625" style="4"/>
    <col min="13542" max="13542" width="10.7109375" style="4" customWidth="1"/>
    <col min="13543" max="13543" width="48.5703125" style="4" customWidth="1"/>
    <col min="13544" max="13544" width="12.5703125" style="4" customWidth="1"/>
    <col min="13545" max="13545" width="13" style="4" customWidth="1"/>
    <col min="13546" max="13546" width="10.5703125" style="4" customWidth="1"/>
    <col min="13547" max="13547" width="12.5703125" style="4" customWidth="1"/>
    <col min="13548" max="13548" width="11.28515625" style="4" customWidth="1"/>
    <col min="13549" max="13549" width="15.28515625" style="4" customWidth="1"/>
    <col min="13550" max="13550" width="10.85546875" style="4" customWidth="1"/>
    <col min="13551" max="13551" width="13.85546875" style="4" bestFit="1" customWidth="1"/>
    <col min="13552" max="13797" width="9.140625" style="4"/>
    <col min="13798" max="13798" width="10.7109375" style="4" customWidth="1"/>
    <col min="13799" max="13799" width="48.5703125" style="4" customWidth="1"/>
    <col min="13800" max="13800" width="12.5703125" style="4" customWidth="1"/>
    <col min="13801" max="13801" width="13" style="4" customWidth="1"/>
    <col min="13802" max="13802" width="10.5703125" style="4" customWidth="1"/>
    <col min="13803" max="13803" width="12.5703125" style="4" customWidth="1"/>
    <col min="13804" max="13804" width="11.28515625" style="4" customWidth="1"/>
    <col min="13805" max="13805" width="15.28515625" style="4" customWidth="1"/>
    <col min="13806" max="13806" width="10.85546875" style="4" customWidth="1"/>
    <col min="13807" max="13807" width="13.85546875" style="4" bestFit="1" customWidth="1"/>
    <col min="13808" max="14053" width="9.140625" style="4"/>
    <col min="14054" max="14054" width="10.7109375" style="4" customWidth="1"/>
    <col min="14055" max="14055" width="48.5703125" style="4" customWidth="1"/>
    <col min="14056" max="14056" width="12.5703125" style="4" customWidth="1"/>
    <col min="14057" max="14057" width="13" style="4" customWidth="1"/>
    <col min="14058" max="14058" width="10.5703125" style="4" customWidth="1"/>
    <col min="14059" max="14059" width="12.5703125" style="4" customWidth="1"/>
    <col min="14060" max="14060" width="11.28515625" style="4" customWidth="1"/>
    <col min="14061" max="14061" width="15.28515625" style="4" customWidth="1"/>
    <col min="14062" max="14062" width="10.85546875" style="4" customWidth="1"/>
    <col min="14063" max="14063" width="13.85546875" style="4" bestFit="1" customWidth="1"/>
    <col min="14064" max="14309" width="9.140625" style="4"/>
    <col min="14310" max="14310" width="10.7109375" style="4" customWidth="1"/>
    <col min="14311" max="14311" width="48.5703125" style="4" customWidth="1"/>
    <col min="14312" max="14312" width="12.5703125" style="4" customWidth="1"/>
    <col min="14313" max="14313" width="13" style="4" customWidth="1"/>
    <col min="14314" max="14314" width="10.5703125" style="4" customWidth="1"/>
    <col min="14315" max="14315" width="12.5703125" style="4" customWidth="1"/>
    <col min="14316" max="14316" width="11.28515625" style="4" customWidth="1"/>
    <col min="14317" max="14317" width="15.28515625" style="4" customWidth="1"/>
    <col min="14318" max="14318" width="10.85546875" style="4" customWidth="1"/>
    <col min="14319" max="14319" width="13.85546875" style="4" bestFit="1" customWidth="1"/>
    <col min="14320" max="14565" width="9.140625" style="4"/>
    <col min="14566" max="14566" width="10.7109375" style="4" customWidth="1"/>
    <col min="14567" max="14567" width="48.5703125" style="4" customWidth="1"/>
    <col min="14568" max="14568" width="12.5703125" style="4" customWidth="1"/>
    <col min="14569" max="14569" width="13" style="4" customWidth="1"/>
    <col min="14570" max="14570" width="10.5703125" style="4" customWidth="1"/>
    <col min="14571" max="14571" width="12.5703125" style="4" customWidth="1"/>
    <col min="14572" max="14572" width="11.28515625" style="4" customWidth="1"/>
    <col min="14573" max="14573" width="15.28515625" style="4" customWidth="1"/>
    <col min="14574" max="14574" width="10.85546875" style="4" customWidth="1"/>
    <col min="14575" max="14575" width="13.85546875" style="4" bestFit="1" customWidth="1"/>
    <col min="14576" max="14821" width="9.140625" style="4"/>
    <col min="14822" max="14822" width="10.7109375" style="4" customWidth="1"/>
    <col min="14823" max="14823" width="48.5703125" style="4" customWidth="1"/>
    <col min="14824" max="14824" width="12.5703125" style="4" customWidth="1"/>
    <col min="14825" max="14825" width="13" style="4" customWidth="1"/>
    <col min="14826" max="14826" width="10.5703125" style="4" customWidth="1"/>
    <col min="14827" max="14827" width="12.5703125" style="4" customWidth="1"/>
    <col min="14828" max="14828" width="11.28515625" style="4" customWidth="1"/>
    <col min="14829" max="14829" width="15.28515625" style="4" customWidth="1"/>
    <col min="14830" max="14830" width="10.85546875" style="4" customWidth="1"/>
    <col min="14831" max="14831" width="13.85546875" style="4" bestFit="1" customWidth="1"/>
    <col min="14832" max="15077" width="9.140625" style="4"/>
    <col min="15078" max="15078" width="10.7109375" style="4" customWidth="1"/>
    <col min="15079" max="15079" width="48.5703125" style="4" customWidth="1"/>
    <col min="15080" max="15080" width="12.5703125" style="4" customWidth="1"/>
    <col min="15081" max="15081" width="13" style="4" customWidth="1"/>
    <col min="15082" max="15082" width="10.5703125" style="4" customWidth="1"/>
    <col min="15083" max="15083" width="12.5703125" style="4" customWidth="1"/>
    <col min="15084" max="15084" width="11.28515625" style="4" customWidth="1"/>
    <col min="15085" max="15085" width="15.28515625" style="4" customWidth="1"/>
    <col min="15086" max="15086" width="10.85546875" style="4" customWidth="1"/>
    <col min="15087" max="15087" width="13.85546875" style="4" bestFit="1" customWidth="1"/>
    <col min="15088" max="15333" width="9.140625" style="4"/>
    <col min="15334" max="15334" width="10.7109375" style="4" customWidth="1"/>
    <col min="15335" max="15335" width="48.5703125" style="4" customWidth="1"/>
    <col min="15336" max="15336" width="12.5703125" style="4" customWidth="1"/>
    <col min="15337" max="15337" width="13" style="4" customWidth="1"/>
    <col min="15338" max="15338" width="10.5703125" style="4" customWidth="1"/>
    <col min="15339" max="15339" width="12.5703125" style="4" customWidth="1"/>
    <col min="15340" max="15340" width="11.28515625" style="4" customWidth="1"/>
    <col min="15341" max="15341" width="15.28515625" style="4" customWidth="1"/>
    <col min="15342" max="15342" width="10.85546875" style="4" customWidth="1"/>
    <col min="15343" max="15343" width="13.85546875" style="4" bestFit="1" customWidth="1"/>
    <col min="15344" max="15589" width="9.140625" style="4"/>
    <col min="15590" max="15590" width="10.7109375" style="4" customWidth="1"/>
    <col min="15591" max="15591" width="48.5703125" style="4" customWidth="1"/>
    <col min="15592" max="15592" width="12.5703125" style="4" customWidth="1"/>
    <col min="15593" max="15593" width="13" style="4" customWidth="1"/>
    <col min="15594" max="15594" width="10.5703125" style="4" customWidth="1"/>
    <col min="15595" max="15595" width="12.5703125" style="4" customWidth="1"/>
    <col min="15596" max="15596" width="11.28515625" style="4" customWidth="1"/>
    <col min="15597" max="15597" width="15.28515625" style="4" customWidth="1"/>
    <col min="15598" max="15598" width="10.85546875" style="4" customWidth="1"/>
    <col min="15599" max="15599" width="13.85546875" style="4" bestFit="1" customWidth="1"/>
    <col min="15600" max="15845" width="9.140625" style="4"/>
    <col min="15846" max="15846" width="10.7109375" style="4" customWidth="1"/>
    <col min="15847" max="15847" width="48.5703125" style="4" customWidth="1"/>
    <col min="15848" max="15848" width="12.5703125" style="4" customWidth="1"/>
    <col min="15849" max="15849" width="13" style="4" customWidth="1"/>
    <col min="15850" max="15850" width="10.5703125" style="4" customWidth="1"/>
    <col min="15851" max="15851" width="12.5703125" style="4" customWidth="1"/>
    <col min="15852" max="15852" width="11.28515625" style="4" customWidth="1"/>
    <col min="15853" max="15853" width="15.28515625" style="4" customWidth="1"/>
    <col min="15854" max="15854" width="10.85546875" style="4" customWidth="1"/>
    <col min="15855" max="15855" width="13.85546875" style="4" bestFit="1" customWidth="1"/>
    <col min="15856" max="16101" width="9.140625" style="4"/>
    <col min="16102" max="16102" width="10.7109375" style="4" customWidth="1"/>
    <col min="16103" max="16103" width="48.5703125" style="4" customWidth="1"/>
    <col min="16104" max="16104" width="12.5703125" style="4" customWidth="1"/>
    <col min="16105" max="16105" width="13" style="4" customWidth="1"/>
    <col min="16106" max="16106" width="10.5703125" style="4" customWidth="1"/>
    <col min="16107" max="16107" width="12.5703125" style="4" customWidth="1"/>
    <col min="16108" max="16108" width="11.28515625" style="4" customWidth="1"/>
    <col min="16109" max="16109" width="15.28515625" style="4" customWidth="1"/>
    <col min="16110" max="16110" width="10.85546875" style="4" customWidth="1"/>
    <col min="16111" max="16111" width="13.85546875" style="4" bestFit="1" customWidth="1"/>
    <col min="16112" max="16384" width="9.140625" style="4"/>
  </cols>
  <sheetData>
    <row r="1" spans="1:15" ht="15.75" x14ac:dyDescent="0.25">
      <c r="A1" s="57"/>
      <c r="B1" s="44"/>
      <c r="D1" s="11" t="s">
        <v>91</v>
      </c>
      <c r="E1" s="11"/>
    </row>
    <row r="2" spans="1:15" ht="20.25" customHeight="1" x14ac:dyDescent="0.25">
      <c r="A2"/>
      <c r="D2" s="64" t="s">
        <v>180</v>
      </c>
      <c r="E2" s="64"/>
    </row>
    <row r="3" spans="1:15" ht="15.75" x14ac:dyDescent="0.25">
      <c r="D3" s="11" t="s">
        <v>92</v>
      </c>
      <c r="E3" s="11"/>
    </row>
    <row r="4" spans="1:15" ht="39.75" customHeight="1" x14ac:dyDescent="0.25">
      <c r="A4" s="30"/>
      <c r="B4" s="30"/>
      <c r="C4" s="30"/>
      <c r="D4" s="63" t="s">
        <v>183</v>
      </c>
      <c r="E4" s="63"/>
    </row>
    <row r="5" spans="1:15" ht="47.25" customHeight="1" x14ac:dyDescent="0.25">
      <c r="A5" s="61" t="s">
        <v>128</v>
      </c>
      <c r="B5" s="62"/>
      <c r="C5" s="62"/>
      <c r="D5" s="62"/>
      <c r="E5" s="62"/>
    </row>
    <row r="6" spans="1:15" ht="6.75" customHeight="1" x14ac:dyDescent="0.25">
      <c r="A6" s="17"/>
      <c r="E6" s="32"/>
    </row>
    <row r="7" spans="1:15" ht="6" customHeight="1" x14ac:dyDescent="0.25">
      <c r="C7" s="16"/>
      <c r="E7" s="34"/>
    </row>
    <row r="8" spans="1:15" s="3" customFormat="1" ht="6.75" customHeight="1" x14ac:dyDescent="0.25">
      <c r="A8" s="31"/>
      <c r="B8" s="31"/>
      <c r="C8" s="31"/>
      <c r="D8" s="31"/>
      <c r="E8" s="33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3" customFormat="1" ht="80.25" customHeight="1" x14ac:dyDescent="0.25">
      <c r="A9" s="37" t="s">
        <v>83</v>
      </c>
      <c r="B9" s="37" t="s">
        <v>89</v>
      </c>
      <c r="C9" s="37" t="s">
        <v>90</v>
      </c>
      <c r="D9" s="15" t="s">
        <v>113</v>
      </c>
      <c r="E9" s="15" t="s">
        <v>114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A10" s="29" t="s">
        <v>0</v>
      </c>
      <c r="B10" s="36" t="s">
        <v>1</v>
      </c>
      <c r="C10" s="29"/>
      <c r="D10" s="39"/>
      <c r="E10" s="2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53.25" customHeight="1" x14ac:dyDescent="0.25">
      <c r="A11" s="42" t="s">
        <v>129</v>
      </c>
      <c r="B11" s="43" t="s">
        <v>3</v>
      </c>
      <c r="C11" s="15">
        <v>0</v>
      </c>
      <c r="D11" s="15"/>
      <c r="E11" s="2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A12" s="15"/>
      <c r="B12" s="35" t="s">
        <v>97</v>
      </c>
      <c r="C12" s="15" t="s">
        <v>99</v>
      </c>
      <c r="D12" s="18">
        <f>калькуляция!K12</f>
        <v>6.2684999999999995</v>
      </c>
      <c r="E12" s="41">
        <f>калькуляция!L12</f>
        <v>7.5221999999999989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 s="15"/>
      <c r="B13" s="35" t="s">
        <v>98</v>
      </c>
      <c r="C13" s="15" t="s">
        <v>99</v>
      </c>
      <c r="D13" s="18">
        <f>калькуляция!K13</f>
        <v>0</v>
      </c>
      <c r="E13" s="41">
        <f>калькуляция!L13</f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42.75" x14ac:dyDescent="0.25">
      <c r="A14" s="42" t="s">
        <v>130</v>
      </c>
      <c r="B14" s="43" t="s">
        <v>5</v>
      </c>
      <c r="C14" s="15"/>
      <c r="D14" s="18">
        <f>калькуляция!K14</f>
        <v>0</v>
      </c>
      <c r="E14" s="41">
        <f>калькуляция!L14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15"/>
      <c r="B15" s="35" t="s">
        <v>97</v>
      </c>
      <c r="C15" s="15" t="s">
        <v>100</v>
      </c>
      <c r="D15" s="18">
        <f>калькуляция!K15</f>
        <v>12.536999999999999</v>
      </c>
      <c r="E15" s="41">
        <f>калькуляция!L15</f>
        <v>15.044399999999998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15"/>
      <c r="B16" s="35" t="s">
        <v>98</v>
      </c>
      <c r="C16" s="15" t="s">
        <v>100</v>
      </c>
      <c r="D16" s="18">
        <f>калькуляция!K16</f>
        <v>1.2599999999999998</v>
      </c>
      <c r="E16" s="41">
        <f>калькуляция!L16</f>
        <v>1.5119999999999998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48" customHeight="1" x14ac:dyDescent="0.25">
      <c r="A17" s="42" t="s">
        <v>131</v>
      </c>
      <c r="B17" s="43" t="s">
        <v>7</v>
      </c>
      <c r="C17" s="15"/>
      <c r="D17" s="18">
        <f>калькуляция!K17</f>
        <v>0</v>
      </c>
      <c r="E17" s="41">
        <f>калькуляция!L17</f>
        <v>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15"/>
      <c r="B18" s="35" t="s">
        <v>97</v>
      </c>
      <c r="C18" s="15" t="s">
        <v>101</v>
      </c>
      <c r="D18" s="18">
        <f>калькуляция!K18</f>
        <v>18.805500000000002</v>
      </c>
      <c r="E18" s="41">
        <f>калькуляция!L18</f>
        <v>22.566600000000001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15"/>
      <c r="B19" s="35" t="s">
        <v>98</v>
      </c>
      <c r="C19" s="15" t="s">
        <v>101</v>
      </c>
      <c r="D19" s="18">
        <f>калькуляция!K19</f>
        <v>1.8795000000000002</v>
      </c>
      <c r="E19" s="41">
        <f>калькуляция!L19</f>
        <v>2.2554000000000003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60.75" customHeight="1" x14ac:dyDescent="0.25">
      <c r="A20" s="42" t="s">
        <v>132</v>
      </c>
      <c r="B20" s="43" t="s">
        <v>10</v>
      </c>
      <c r="C20" s="15"/>
      <c r="D20" s="18">
        <f>калькуляция!K20</f>
        <v>0</v>
      </c>
      <c r="E20" s="41">
        <f>калькуляция!L20</f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8.5" customHeight="1" x14ac:dyDescent="0.25">
      <c r="A21" s="15"/>
      <c r="B21" s="35" t="s">
        <v>97</v>
      </c>
      <c r="C21" s="15" t="s">
        <v>102</v>
      </c>
      <c r="D21" s="18">
        <f>калькуляция!K21</f>
        <v>9.4080000000000013</v>
      </c>
      <c r="E21" s="41">
        <f>калькуляция!L21</f>
        <v>11.289600000000002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30" x14ac:dyDescent="0.25">
      <c r="A22" s="15"/>
      <c r="B22" s="35" t="s">
        <v>98</v>
      </c>
      <c r="C22" s="15" t="s">
        <v>102</v>
      </c>
      <c r="D22" s="18">
        <f>калькуляция!K22</f>
        <v>0.94500000000000006</v>
      </c>
      <c r="E22" s="41">
        <f>калькуляция!L22</f>
        <v>1.1340000000000001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28.5" x14ac:dyDescent="0.25">
      <c r="A23" s="42" t="s">
        <v>133</v>
      </c>
      <c r="B23" s="43" t="s">
        <v>12</v>
      </c>
      <c r="C23" s="15"/>
      <c r="D23" s="18">
        <f>калькуляция!K23</f>
        <v>0</v>
      </c>
      <c r="E23" s="41">
        <f>калькуляция!L23</f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15"/>
      <c r="B24" s="35" t="s">
        <v>97</v>
      </c>
      <c r="C24" s="15" t="s">
        <v>103</v>
      </c>
      <c r="D24" s="18">
        <f>калькуляция!K24</f>
        <v>1.0604999999999976</v>
      </c>
      <c r="E24" s="41">
        <f>калькуляция!L24</f>
        <v>1.2725999999999971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15"/>
      <c r="B25" s="35" t="s">
        <v>98</v>
      </c>
      <c r="C25" s="15" t="s">
        <v>103</v>
      </c>
      <c r="D25" s="18">
        <f>калькуляция!K25</f>
        <v>1.0604999999999998</v>
      </c>
      <c r="E25" s="41">
        <f>калькуляция!L25</f>
        <v>1.2725999999999997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64.25" customHeight="1" x14ac:dyDescent="0.25">
      <c r="A26" s="42" t="s">
        <v>134</v>
      </c>
      <c r="B26" s="43" t="s">
        <v>14</v>
      </c>
      <c r="C26" s="15"/>
      <c r="D26" s="18">
        <f>калькуляция!K26</f>
        <v>0</v>
      </c>
      <c r="E26" s="41">
        <f>калькуляция!L26</f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15"/>
      <c r="B27" s="35" t="s">
        <v>97</v>
      </c>
      <c r="C27" s="38" t="s">
        <v>104</v>
      </c>
      <c r="D27" s="18">
        <f>калькуляция!K27</f>
        <v>0.21000000000000085</v>
      </c>
      <c r="E27" s="41">
        <f>калькуляция!L27</f>
        <v>0.252000000000001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15"/>
      <c r="B28" s="35" t="s">
        <v>98</v>
      </c>
      <c r="C28" s="38" t="s">
        <v>104</v>
      </c>
      <c r="D28" s="18">
        <f>калькуляция!K28</f>
        <v>0.20999999999999996</v>
      </c>
      <c r="E28" s="41">
        <f>калькуляция!L28</f>
        <v>0.25199999999999995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46.5" customHeight="1" x14ac:dyDescent="0.25">
      <c r="A29" s="42" t="s">
        <v>135</v>
      </c>
      <c r="B29" s="43" t="s">
        <v>16</v>
      </c>
      <c r="C29" s="15"/>
      <c r="D29" s="18">
        <f>калькуляция!K29</f>
        <v>0</v>
      </c>
      <c r="E29" s="41">
        <f>калькуляция!L29</f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45" x14ac:dyDescent="0.25">
      <c r="A30" s="15"/>
      <c r="B30" s="35" t="s">
        <v>97</v>
      </c>
      <c r="C30" s="15" t="s">
        <v>105</v>
      </c>
      <c r="D30" s="18">
        <f>калькуляция!K30</f>
        <v>4.3365</v>
      </c>
      <c r="E30" s="41">
        <f>калькуляция!L30</f>
        <v>5.2038000000000002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45" x14ac:dyDescent="0.25">
      <c r="A31" s="15"/>
      <c r="B31" s="35" t="s">
        <v>98</v>
      </c>
      <c r="C31" s="15" t="s">
        <v>105</v>
      </c>
      <c r="D31" s="18">
        <f>калькуляция!K31</f>
        <v>0</v>
      </c>
      <c r="E31" s="41">
        <f>калькуляция!L31</f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07.25" customHeight="1" x14ac:dyDescent="0.25">
      <c r="A32" s="42" t="s">
        <v>136</v>
      </c>
      <c r="B32" s="43" t="s">
        <v>18</v>
      </c>
      <c r="C32" s="27"/>
      <c r="D32" s="18">
        <f>калькуляция!K32</f>
        <v>0</v>
      </c>
      <c r="E32" s="41">
        <f>калькуляция!L32</f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15"/>
      <c r="B33" s="35" t="s">
        <v>97</v>
      </c>
      <c r="C33" s="15" t="s">
        <v>106</v>
      </c>
      <c r="D33" s="18">
        <f>калькуляция!K33</f>
        <v>14.101499999999994</v>
      </c>
      <c r="E33" s="41">
        <f>калькуляция!L33</f>
        <v>16.921799999999994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25">
      <c r="A34" s="15"/>
      <c r="B34" s="35" t="s">
        <v>98</v>
      </c>
      <c r="C34" s="15" t="s">
        <v>106</v>
      </c>
      <c r="D34" s="18">
        <f>калькуляция!K34</f>
        <v>0</v>
      </c>
      <c r="E34" s="41">
        <f>калькуляция!L34</f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85.5" x14ac:dyDescent="0.25">
      <c r="A35" s="42" t="s">
        <v>137</v>
      </c>
      <c r="B35" s="43" t="s">
        <v>20</v>
      </c>
      <c r="C35" s="27"/>
      <c r="D35" s="18">
        <f>калькуляция!K35</f>
        <v>0</v>
      </c>
      <c r="E35" s="41">
        <f>калькуляция!L35</f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15"/>
      <c r="B36" s="35" t="s">
        <v>97</v>
      </c>
      <c r="C36" s="15" t="s">
        <v>106</v>
      </c>
      <c r="D36" s="18">
        <f>калькуляция!K36</f>
        <v>14.101499999999994</v>
      </c>
      <c r="E36" s="41">
        <f>калькуляция!L36</f>
        <v>16.921799999999994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15"/>
      <c r="B37" s="35" t="s">
        <v>98</v>
      </c>
      <c r="C37" s="15" t="s">
        <v>106</v>
      </c>
      <c r="D37" s="18">
        <f>калькуляция!K37</f>
        <v>0</v>
      </c>
      <c r="E37" s="41">
        <f>калькуляция!L37</f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28.5" x14ac:dyDescent="0.25">
      <c r="A38" s="42" t="s">
        <v>138</v>
      </c>
      <c r="B38" s="43" t="s">
        <v>22</v>
      </c>
      <c r="C38" s="27"/>
      <c r="D38" s="18">
        <f>калькуляция!K38</f>
        <v>0</v>
      </c>
      <c r="E38" s="41">
        <f>калькуляция!L38</f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92.25" customHeight="1" x14ac:dyDescent="0.25">
      <c r="A39" s="15" t="s">
        <v>139</v>
      </c>
      <c r="B39" s="35" t="s">
        <v>24</v>
      </c>
      <c r="C39" s="27"/>
      <c r="D39" s="18">
        <f>калькуляция!K39</f>
        <v>0</v>
      </c>
      <c r="E39" s="41">
        <f>калькуляция!L39</f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15"/>
      <c r="B40" s="35" t="s">
        <v>97</v>
      </c>
      <c r="C40" s="15" t="s">
        <v>106</v>
      </c>
      <c r="D40" s="18">
        <f>калькуляция!K40</f>
        <v>28.224000000000004</v>
      </c>
      <c r="E40" s="41">
        <f>калькуляция!L40</f>
        <v>33.8688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15"/>
      <c r="B41" s="35" t="s">
        <v>98</v>
      </c>
      <c r="C41" s="15" t="s">
        <v>106</v>
      </c>
      <c r="D41" s="18">
        <f>калькуляция!K41</f>
        <v>0</v>
      </c>
      <c r="E41" s="41">
        <f>калькуляция!L41</f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30" x14ac:dyDescent="0.25">
      <c r="A42" s="15" t="s">
        <v>140</v>
      </c>
      <c r="B42" s="35" t="s">
        <v>26</v>
      </c>
      <c r="C42" s="27"/>
      <c r="D42" s="18">
        <f>калькуляция!K42</f>
        <v>0</v>
      </c>
      <c r="E42" s="41">
        <f>калькуляция!L42</f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25">
      <c r="A43" s="15"/>
      <c r="B43" s="35" t="s">
        <v>97</v>
      </c>
      <c r="C43" s="15" t="s">
        <v>106</v>
      </c>
      <c r="D43" s="18">
        <f>калькуляция!K43</f>
        <v>18.805500000000002</v>
      </c>
      <c r="E43" s="41">
        <f>калькуляция!L43</f>
        <v>22.566600000000001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s="15"/>
      <c r="B44" s="35" t="s">
        <v>98</v>
      </c>
      <c r="C44" s="15" t="s">
        <v>106</v>
      </c>
      <c r="D44" s="18">
        <f>калькуляция!K44</f>
        <v>0</v>
      </c>
      <c r="E44" s="41">
        <f>калькуляция!L44</f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60" customHeight="1" x14ac:dyDescent="0.25">
      <c r="A45" s="15" t="s">
        <v>141</v>
      </c>
      <c r="B45" s="35" t="s">
        <v>28</v>
      </c>
      <c r="C45" s="27"/>
      <c r="D45" s="18">
        <f>калькуляция!K45</f>
        <v>0</v>
      </c>
      <c r="E45" s="41">
        <f>калькуляция!L45</f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15"/>
      <c r="B46" s="35" t="s">
        <v>97</v>
      </c>
      <c r="C46" s="15" t="s">
        <v>106</v>
      </c>
      <c r="D46" s="18">
        <f>калькуляция!K46</f>
        <v>9.4080000000000013</v>
      </c>
      <c r="E46" s="41">
        <f>калькуляция!L46</f>
        <v>11.289600000000002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15"/>
      <c r="B47" s="35" t="s">
        <v>98</v>
      </c>
      <c r="C47" s="15" t="s">
        <v>106</v>
      </c>
      <c r="D47" s="18">
        <f>калькуляция!K47</f>
        <v>0</v>
      </c>
      <c r="E47" s="41">
        <f>калькуляция!L47</f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19.25" customHeight="1" x14ac:dyDescent="0.25">
      <c r="A48" s="15" t="s">
        <v>142</v>
      </c>
      <c r="B48" s="35" t="s">
        <v>30</v>
      </c>
      <c r="C48" s="27"/>
      <c r="D48" s="18">
        <f>калькуляция!K48</f>
        <v>0</v>
      </c>
      <c r="E48" s="41">
        <f>калькуляция!L48</f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25">
      <c r="A49" s="15"/>
      <c r="B49" s="35" t="s">
        <v>97</v>
      </c>
      <c r="C49" s="15" t="s">
        <v>106</v>
      </c>
      <c r="D49" s="18">
        <f>калькуляция!K49</f>
        <v>3.1395000000000008</v>
      </c>
      <c r="E49" s="41">
        <f>калькуляция!L49</f>
        <v>3.7674000000000007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5">
      <c r="A50" s="15"/>
      <c r="B50" s="35" t="s">
        <v>98</v>
      </c>
      <c r="C50" s="15" t="s">
        <v>106</v>
      </c>
      <c r="D50" s="18">
        <f>калькуляция!K50</f>
        <v>0</v>
      </c>
      <c r="E50" s="41">
        <f>калькуляция!L50</f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78.5" customHeight="1" x14ac:dyDescent="0.25">
      <c r="A51" s="15" t="s">
        <v>143</v>
      </c>
      <c r="B51" s="35" t="s">
        <v>32</v>
      </c>
      <c r="C51" s="27"/>
      <c r="D51" s="18">
        <f>калькуляция!K51</f>
        <v>0</v>
      </c>
      <c r="E51" s="41">
        <f>калькуляция!L51</f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15"/>
      <c r="B52" s="35" t="s">
        <v>97</v>
      </c>
      <c r="C52" s="15" t="s">
        <v>106</v>
      </c>
      <c r="D52" s="18">
        <f>калькуляция!K52</f>
        <v>3.1395000000000008</v>
      </c>
      <c r="E52" s="41">
        <f>калькуляция!L52</f>
        <v>3.7674000000000007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15"/>
      <c r="B53" s="35" t="s">
        <v>98</v>
      </c>
      <c r="C53" s="15" t="s">
        <v>106</v>
      </c>
      <c r="D53" s="18">
        <f>калькуляция!K53</f>
        <v>0</v>
      </c>
      <c r="E53" s="41">
        <f>калькуляция!L53</f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23.75" customHeight="1" x14ac:dyDescent="0.25">
      <c r="A54" s="15" t="s">
        <v>144</v>
      </c>
      <c r="B54" s="35" t="s">
        <v>33</v>
      </c>
      <c r="C54" s="27"/>
      <c r="D54" s="18">
        <f>калькуляция!K54</f>
        <v>0</v>
      </c>
      <c r="E54" s="41">
        <f>калькуляция!L54</f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15"/>
      <c r="B55" s="35" t="s">
        <v>97</v>
      </c>
      <c r="C55" s="15" t="s">
        <v>106</v>
      </c>
      <c r="D55" s="18">
        <f>калькуляция!K55</f>
        <v>3.1395000000000008</v>
      </c>
      <c r="E55" s="41">
        <f>калькуляция!L55</f>
        <v>3.7674000000000007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15"/>
      <c r="B56" s="35" t="s">
        <v>98</v>
      </c>
      <c r="C56" s="15" t="s">
        <v>106</v>
      </c>
      <c r="D56" s="18">
        <f>калькуляция!K56</f>
        <v>0</v>
      </c>
      <c r="E56" s="41">
        <f>калькуляция!L56</f>
        <v>0</v>
      </c>
    </row>
    <row r="57" spans="1:15" ht="105" customHeight="1" x14ac:dyDescent="0.25">
      <c r="A57" s="15" t="s">
        <v>145</v>
      </c>
      <c r="B57" s="35" t="s">
        <v>35</v>
      </c>
      <c r="C57" s="27"/>
      <c r="D57" s="18">
        <f>калькуляция!K57</f>
        <v>0</v>
      </c>
      <c r="E57" s="41">
        <f>калькуляция!L57</f>
        <v>0</v>
      </c>
    </row>
    <row r="58" spans="1:15" x14ac:dyDescent="0.25">
      <c r="A58" s="15"/>
      <c r="B58" s="35" t="s">
        <v>97</v>
      </c>
      <c r="C58" s="15" t="s">
        <v>106</v>
      </c>
      <c r="D58" s="18">
        <f>калькуляция!K58</f>
        <v>9.4080000000000013</v>
      </c>
      <c r="E58" s="41">
        <f>калькуляция!L58</f>
        <v>11.289600000000002</v>
      </c>
    </row>
    <row r="59" spans="1:15" x14ac:dyDescent="0.25">
      <c r="A59" s="15"/>
      <c r="B59" s="35" t="s">
        <v>98</v>
      </c>
      <c r="C59" s="15" t="s">
        <v>106</v>
      </c>
      <c r="D59" s="18">
        <f>калькуляция!K59</f>
        <v>0</v>
      </c>
      <c r="E59" s="41">
        <f>калькуляция!L59</f>
        <v>0</v>
      </c>
    </row>
    <row r="60" spans="1:15" ht="89.25" customHeight="1" x14ac:dyDescent="0.25">
      <c r="A60" s="42" t="s">
        <v>146</v>
      </c>
      <c r="B60" s="43" t="s">
        <v>37</v>
      </c>
      <c r="C60" s="27"/>
      <c r="D60" s="18">
        <f>калькуляция!K60</f>
        <v>0</v>
      </c>
      <c r="E60" s="41">
        <f>калькуляция!L60</f>
        <v>0</v>
      </c>
    </row>
    <row r="61" spans="1:15" ht="45" x14ac:dyDescent="0.25">
      <c r="A61" s="15"/>
      <c r="B61" s="35" t="s">
        <v>97</v>
      </c>
      <c r="C61" s="15" t="s">
        <v>107</v>
      </c>
      <c r="D61" s="18">
        <f>калькуляция!K61</f>
        <v>27.258000000000003</v>
      </c>
      <c r="E61" s="41">
        <f>калькуляция!L61</f>
        <v>32.709600000000002</v>
      </c>
    </row>
    <row r="62" spans="1:15" ht="45" x14ac:dyDescent="0.25">
      <c r="A62" s="15"/>
      <c r="B62" s="35" t="s">
        <v>98</v>
      </c>
      <c r="C62" s="15" t="s">
        <v>107</v>
      </c>
      <c r="D62" s="18">
        <f>калькуляция!K62</f>
        <v>0</v>
      </c>
      <c r="E62" s="41">
        <f>калькуляция!L62</f>
        <v>0</v>
      </c>
    </row>
    <row r="63" spans="1:15" ht="170.25" customHeight="1" x14ac:dyDescent="0.25">
      <c r="A63" s="42" t="s">
        <v>147</v>
      </c>
      <c r="B63" s="43" t="s">
        <v>39</v>
      </c>
      <c r="C63" s="15"/>
      <c r="D63" s="18">
        <f>калькуляция!K63</f>
        <v>0</v>
      </c>
      <c r="E63" s="41">
        <f>калькуляция!L63</f>
        <v>0</v>
      </c>
    </row>
    <row r="64" spans="1:15" x14ac:dyDescent="0.25">
      <c r="A64" s="15"/>
      <c r="B64" s="35" t="s">
        <v>97</v>
      </c>
      <c r="C64" s="15" t="s">
        <v>108</v>
      </c>
      <c r="D64" s="18">
        <f>калькуляция!K64</f>
        <v>18.805500000000002</v>
      </c>
      <c r="E64" s="41">
        <f>калькуляция!L64</f>
        <v>22.566600000000001</v>
      </c>
    </row>
    <row r="65" spans="1:5" x14ac:dyDescent="0.25">
      <c r="A65" s="15"/>
      <c r="B65" s="35" t="s">
        <v>98</v>
      </c>
      <c r="C65" s="15" t="s">
        <v>108</v>
      </c>
      <c r="D65" s="18">
        <f>калькуляция!K65</f>
        <v>0</v>
      </c>
      <c r="E65" s="41">
        <f>калькуляция!L65</f>
        <v>0</v>
      </c>
    </row>
    <row r="66" spans="1:5" ht="31.5" customHeight="1" x14ac:dyDescent="0.25">
      <c r="A66" s="42" t="s">
        <v>148</v>
      </c>
      <c r="B66" s="43" t="s">
        <v>41</v>
      </c>
      <c r="C66" s="15"/>
      <c r="D66" s="18">
        <f>калькуляция!K66</f>
        <v>0</v>
      </c>
      <c r="E66" s="41">
        <f>калькуляция!L66</f>
        <v>0</v>
      </c>
    </row>
    <row r="67" spans="1:5" ht="78.75" customHeight="1" x14ac:dyDescent="0.25">
      <c r="A67" s="15" t="s">
        <v>149</v>
      </c>
      <c r="B67" s="35" t="s">
        <v>43</v>
      </c>
      <c r="C67" s="15"/>
      <c r="D67" s="18">
        <f>калькуляция!K67</f>
        <v>0</v>
      </c>
      <c r="E67" s="41">
        <f>калькуляция!L67</f>
        <v>0</v>
      </c>
    </row>
    <row r="68" spans="1:5" ht="30" x14ac:dyDescent="0.25">
      <c r="A68" s="15"/>
      <c r="B68" s="35" t="s">
        <v>97</v>
      </c>
      <c r="C68" s="15" t="s">
        <v>124</v>
      </c>
      <c r="D68" s="18">
        <f>калькуляция!K68</f>
        <v>6.4890000000000043</v>
      </c>
      <c r="E68" s="41">
        <f>калькуляция!L68</f>
        <v>7.7868000000000048</v>
      </c>
    </row>
    <row r="69" spans="1:5" ht="30" x14ac:dyDescent="0.25">
      <c r="A69" s="15"/>
      <c r="B69" s="35" t="s">
        <v>98</v>
      </c>
      <c r="C69" s="15" t="s">
        <v>124</v>
      </c>
      <c r="D69" s="18">
        <f>калькуляция!K69</f>
        <v>0</v>
      </c>
      <c r="E69" s="41">
        <f>калькуляция!L69</f>
        <v>0</v>
      </c>
    </row>
    <row r="70" spans="1:5" ht="45" x14ac:dyDescent="0.25">
      <c r="A70" s="15" t="s">
        <v>150</v>
      </c>
      <c r="B70" s="35" t="s">
        <v>45</v>
      </c>
      <c r="C70" s="15"/>
      <c r="D70" s="18">
        <f>калькуляция!K70</f>
        <v>0</v>
      </c>
      <c r="E70" s="41">
        <f>калькуляция!L70</f>
        <v>0</v>
      </c>
    </row>
    <row r="71" spans="1:5" ht="30" x14ac:dyDescent="0.25">
      <c r="A71" s="15"/>
      <c r="B71" s="35" t="s">
        <v>97</v>
      </c>
      <c r="C71" s="15" t="s">
        <v>124</v>
      </c>
      <c r="D71" s="18">
        <f>калькуляция!K71</f>
        <v>8.6415000000000077</v>
      </c>
      <c r="E71" s="41">
        <f>калькуляция!L71</f>
        <v>10.369800000000009</v>
      </c>
    </row>
    <row r="72" spans="1:5" ht="30" x14ac:dyDescent="0.25">
      <c r="A72" s="15"/>
      <c r="B72" s="35" t="s">
        <v>98</v>
      </c>
      <c r="C72" s="15" t="s">
        <v>124</v>
      </c>
      <c r="D72" s="18">
        <f>калькуляция!K72</f>
        <v>0</v>
      </c>
      <c r="E72" s="41">
        <f>калькуляция!L72</f>
        <v>0</v>
      </c>
    </row>
    <row r="73" spans="1:5" ht="45.75" customHeight="1" x14ac:dyDescent="0.25">
      <c r="A73" s="15" t="s">
        <v>151</v>
      </c>
      <c r="B73" s="35" t="s">
        <v>47</v>
      </c>
      <c r="C73" s="15"/>
      <c r="D73" s="18">
        <f>калькуляция!K73</f>
        <v>0</v>
      </c>
      <c r="E73" s="41">
        <f>калькуляция!L73</f>
        <v>0</v>
      </c>
    </row>
    <row r="74" spans="1:5" ht="30" x14ac:dyDescent="0.25">
      <c r="A74" s="15"/>
      <c r="B74" s="35" t="s">
        <v>97</v>
      </c>
      <c r="C74" s="15" t="s">
        <v>124</v>
      </c>
      <c r="D74" s="18">
        <f>калькуляция!K74</f>
        <v>8.9984999999999928</v>
      </c>
      <c r="E74" s="41">
        <f>калькуляция!L74</f>
        <v>10.798199999999991</v>
      </c>
    </row>
    <row r="75" spans="1:5" ht="30" x14ac:dyDescent="0.25">
      <c r="A75" s="15"/>
      <c r="B75" s="35" t="s">
        <v>98</v>
      </c>
      <c r="C75" s="15" t="s">
        <v>124</v>
      </c>
      <c r="D75" s="18">
        <f>калькуляция!K75</f>
        <v>0</v>
      </c>
      <c r="E75" s="41">
        <f>калькуляция!L75</f>
        <v>0</v>
      </c>
    </row>
    <row r="76" spans="1:5" ht="47.25" customHeight="1" x14ac:dyDescent="0.25">
      <c r="A76" s="15" t="s">
        <v>152</v>
      </c>
      <c r="B76" s="35" t="s">
        <v>49</v>
      </c>
      <c r="C76" s="15"/>
      <c r="D76" s="18">
        <f>калькуляция!K76</f>
        <v>0</v>
      </c>
      <c r="E76" s="41">
        <f>калькуляция!L76</f>
        <v>0</v>
      </c>
    </row>
    <row r="77" spans="1:5" ht="30" x14ac:dyDescent="0.25">
      <c r="A77" s="15"/>
      <c r="B77" s="35" t="s">
        <v>97</v>
      </c>
      <c r="C77" s="15" t="s">
        <v>124</v>
      </c>
      <c r="D77" s="18">
        <f>калькуляция!K77</f>
        <v>16.495499999999993</v>
      </c>
      <c r="E77" s="41">
        <f>калькуляция!L77</f>
        <v>19.794599999999992</v>
      </c>
    </row>
    <row r="78" spans="1:5" ht="30" x14ac:dyDescent="0.25">
      <c r="A78" s="15"/>
      <c r="B78" s="35" t="s">
        <v>98</v>
      </c>
      <c r="C78" s="15" t="s">
        <v>124</v>
      </c>
      <c r="D78" s="18">
        <f>калькуляция!K78</f>
        <v>0</v>
      </c>
      <c r="E78" s="41">
        <f>калькуляция!L78</f>
        <v>0</v>
      </c>
    </row>
    <row r="79" spans="1:5" ht="56.25" customHeight="1" x14ac:dyDescent="0.25">
      <c r="A79" s="15" t="s">
        <v>153</v>
      </c>
      <c r="B79" s="35" t="s">
        <v>51</v>
      </c>
      <c r="C79" s="15"/>
      <c r="D79" s="18">
        <f>калькуляция!K79</f>
        <v>0</v>
      </c>
      <c r="E79" s="41">
        <f>калькуляция!L79</f>
        <v>0</v>
      </c>
    </row>
    <row r="80" spans="1:5" ht="30" x14ac:dyDescent="0.25">
      <c r="A80" s="15"/>
      <c r="B80" s="35" t="s">
        <v>97</v>
      </c>
      <c r="C80" s="15" t="s">
        <v>124</v>
      </c>
      <c r="D80" s="18">
        <f>калькуляция!K80</f>
        <v>13.47150000000002</v>
      </c>
      <c r="E80" s="41">
        <f>калькуляция!L80</f>
        <v>16.165800000000022</v>
      </c>
    </row>
    <row r="81" spans="1:5" ht="30" x14ac:dyDescent="0.25">
      <c r="A81" s="15"/>
      <c r="B81" s="35" t="s">
        <v>98</v>
      </c>
      <c r="C81" s="15" t="s">
        <v>124</v>
      </c>
      <c r="D81" s="18">
        <f>калькуляция!K81</f>
        <v>0</v>
      </c>
      <c r="E81" s="41">
        <f>калькуляция!L81</f>
        <v>0</v>
      </c>
    </row>
    <row r="82" spans="1:5" ht="28.5" x14ac:dyDescent="0.25">
      <c r="A82" s="42" t="s">
        <v>154</v>
      </c>
      <c r="B82" s="43" t="s">
        <v>53</v>
      </c>
      <c r="C82" s="15"/>
      <c r="D82" s="18">
        <f>калькуляция!K82</f>
        <v>0</v>
      </c>
      <c r="E82" s="41">
        <f>калькуляция!L82</f>
        <v>0</v>
      </c>
    </row>
    <row r="83" spans="1:5" ht="64.5" customHeight="1" x14ac:dyDescent="0.25">
      <c r="A83" s="15" t="s">
        <v>155</v>
      </c>
      <c r="B83" s="35" t="s">
        <v>55</v>
      </c>
      <c r="C83" s="15"/>
      <c r="D83" s="18">
        <f>калькуляция!K83</f>
        <v>0</v>
      </c>
      <c r="E83" s="41">
        <f>калькуляция!L83</f>
        <v>0</v>
      </c>
    </row>
    <row r="84" spans="1:5" x14ac:dyDescent="0.25">
      <c r="A84" s="15"/>
      <c r="B84" s="35" t="s">
        <v>97</v>
      </c>
      <c r="C84" s="15" t="s">
        <v>125</v>
      </c>
      <c r="D84" s="18">
        <f>калькуляция!K84</f>
        <v>7.8329999999999984</v>
      </c>
      <c r="E84" s="41">
        <f>калькуляция!L84</f>
        <v>9.3995999999999977</v>
      </c>
    </row>
    <row r="85" spans="1:5" x14ac:dyDescent="0.25">
      <c r="A85" s="15"/>
      <c r="B85" s="35" t="s">
        <v>98</v>
      </c>
      <c r="C85" s="15" t="s">
        <v>125</v>
      </c>
      <c r="D85" s="18">
        <f>калькуляция!K85</f>
        <v>0</v>
      </c>
      <c r="E85" s="41">
        <f>калькуляция!L85</f>
        <v>0</v>
      </c>
    </row>
    <row r="86" spans="1:5" ht="30" x14ac:dyDescent="0.25">
      <c r="A86" s="15" t="s">
        <v>156</v>
      </c>
      <c r="B86" s="35" t="s">
        <v>57</v>
      </c>
      <c r="C86" s="15"/>
      <c r="D86" s="18">
        <f>калькуляция!K86</f>
        <v>0</v>
      </c>
      <c r="E86" s="41">
        <f>калькуляция!L86</f>
        <v>0</v>
      </c>
    </row>
    <row r="87" spans="1:5" x14ac:dyDescent="0.25">
      <c r="A87" s="15"/>
      <c r="B87" s="35" t="s">
        <v>97</v>
      </c>
      <c r="C87" s="15" t="s">
        <v>125</v>
      </c>
      <c r="D87" s="18">
        <f>калькуляция!K87</f>
        <v>14.101499999999994</v>
      </c>
      <c r="E87" s="41">
        <f>калькуляция!L87</f>
        <v>16.921799999999994</v>
      </c>
    </row>
    <row r="88" spans="1:5" x14ac:dyDescent="0.25">
      <c r="A88" s="15"/>
      <c r="B88" s="35" t="s">
        <v>98</v>
      </c>
      <c r="C88" s="15" t="s">
        <v>125</v>
      </c>
      <c r="D88" s="18">
        <f>калькуляция!K88</f>
        <v>0</v>
      </c>
      <c r="E88" s="41">
        <f>калькуляция!L88</f>
        <v>0</v>
      </c>
    </row>
    <row r="89" spans="1:5" ht="200.25" customHeight="1" x14ac:dyDescent="0.25">
      <c r="A89" s="15" t="s">
        <v>157</v>
      </c>
      <c r="B89" s="35" t="s">
        <v>126</v>
      </c>
      <c r="C89" s="15"/>
      <c r="D89" s="18">
        <f>калькуляция!K89</f>
        <v>0</v>
      </c>
      <c r="E89" s="41">
        <f>калькуляция!L89</f>
        <v>0</v>
      </c>
    </row>
    <row r="90" spans="1:5" x14ac:dyDescent="0.25">
      <c r="A90" s="15"/>
      <c r="B90" s="35" t="s">
        <v>97</v>
      </c>
      <c r="C90" s="15" t="s">
        <v>125</v>
      </c>
      <c r="D90" s="18">
        <f>калькуляция!K90</f>
        <v>14.54249999999999</v>
      </c>
      <c r="E90" s="41">
        <f>калькуляция!L90</f>
        <v>17.450999999999986</v>
      </c>
    </row>
    <row r="91" spans="1:5" x14ac:dyDescent="0.25">
      <c r="A91" s="15"/>
      <c r="B91" s="35" t="s">
        <v>98</v>
      </c>
      <c r="C91" s="15" t="s">
        <v>125</v>
      </c>
      <c r="D91" s="18">
        <f>калькуляция!K91</f>
        <v>0</v>
      </c>
      <c r="E91" s="41">
        <f>калькуляция!L91</f>
        <v>0</v>
      </c>
    </row>
    <row r="92" spans="1:5" ht="152.25" customHeight="1" x14ac:dyDescent="0.25">
      <c r="A92" s="15" t="s">
        <v>158</v>
      </c>
      <c r="B92" s="35" t="s">
        <v>60</v>
      </c>
      <c r="C92" s="15"/>
      <c r="D92" s="18">
        <f>калькуляция!K92</f>
        <v>0</v>
      </c>
      <c r="E92" s="41">
        <f>калькуляция!L92</f>
        <v>0</v>
      </c>
    </row>
    <row r="93" spans="1:5" x14ac:dyDescent="0.25">
      <c r="A93" s="15"/>
      <c r="B93" s="35" t="s">
        <v>97</v>
      </c>
      <c r="C93" s="15" t="s">
        <v>125</v>
      </c>
      <c r="D93" s="18">
        <f>калькуляция!K93</f>
        <v>191.25749999999999</v>
      </c>
      <c r="E93" s="41">
        <f>калькуляция!L93</f>
        <v>229.50899999999999</v>
      </c>
    </row>
    <row r="94" spans="1:5" x14ac:dyDescent="0.25">
      <c r="A94" s="15"/>
      <c r="B94" s="35" t="s">
        <v>98</v>
      </c>
      <c r="C94" s="15" t="s">
        <v>125</v>
      </c>
      <c r="D94" s="18">
        <f>калькуляция!K94</f>
        <v>0</v>
      </c>
      <c r="E94" s="41">
        <f>калькуляция!L94</f>
        <v>0</v>
      </c>
    </row>
    <row r="95" spans="1:5" ht="64.5" customHeight="1" x14ac:dyDescent="0.25">
      <c r="A95" s="15" t="s">
        <v>159</v>
      </c>
      <c r="B95" s="35" t="s">
        <v>62</v>
      </c>
      <c r="C95" s="15"/>
      <c r="D95" s="18">
        <f>калькуляция!K95</f>
        <v>0</v>
      </c>
      <c r="E95" s="41">
        <f>калькуляция!L95</f>
        <v>0</v>
      </c>
    </row>
    <row r="96" spans="1:5" x14ac:dyDescent="0.25">
      <c r="A96" s="15"/>
      <c r="B96" s="35" t="s">
        <v>97</v>
      </c>
      <c r="C96" s="15" t="s">
        <v>125</v>
      </c>
      <c r="D96" s="18">
        <f>калькуляция!K96</f>
        <v>159.90449999999998</v>
      </c>
      <c r="E96" s="41">
        <f>калькуляция!L96</f>
        <v>191.88539999999998</v>
      </c>
    </row>
    <row r="97" spans="1:5" x14ac:dyDescent="0.25">
      <c r="A97" s="15"/>
      <c r="B97" s="35" t="s">
        <v>98</v>
      </c>
      <c r="C97" s="15" t="s">
        <v>125</v>
      </c>
      <c r="D97" s="18">
        <f>калькуляция!K97</f>
        <v>0</v>
      </c>
      <c r="E97" s="41">
        <f>калькуляция!L97</f>
        <v>0</v>
      </c>
    </row>
    <row r="98" spans="1:5" ht="91.5" customHeight="1" x14ac:dyDescent="0.25">
      <c r="A98" s="15" t="s">
        <v>160</v>
      </c>
      <c r="B98" s="35" t="s">
        <v>64</v>
      </c>
      <c r="C98" s="15"/>
      <c r="D98" s="18">
        <f>калькуляция!K98</f>
        <v>0</v>
      </c>
      <c r="E98" s="41">
        <f>калькуляция!L98</f>
        <v>0</v>
      </c>
    </row>
    <row r="99" spans="1:5" x14ac:dyDescent="0.25">
      <c r="A99" s="15"/>
      <c r="B99" s="35" t="s">
        <v>97</v>
      </c>
      <c r="C99" s="15" t="s">
        <v>125</v>
      </c>
      <c r="D99" s="18">
        <f>калькуляция!K99</f>
        <v>31.352999999999994</v>
      </c>
      <c r="E99" s="41">
        <f>калькуляция!L99</f>
        <v>37.623599999999989</v>
      </c>
    </row>
    <row r="100" spans="1:5" x14ac:dyDescent="0.25">
      <c r="A100" s="15"/>
      <c r="B100" s="35" t="s">
        <v>98</v>
      </c>
      <c r="C100" s="15" t="s">
        <v>125</v>
      </c>
      <c r="D100" s="18">
        <f>калькуляция!K100</f>
        <v>0</v>
      </c>
      <c r="E100" s="41">
        <f>калькуляция!L100</f>
        <v>0</v>
      </c>
    </row>
    <row r="101" spans="1:5" ht="55.5" customHeight="1" x14ac:dyDescent="0.25">
      <c r="A101" s="15" t="s">
        <v>171</v>
      </c>
      <c r="B101" s="35" t="s">
        <v>172</v>
      </c>
      <c r="C101" s="15"/>
      <c r="D101" s="18">
        <f>калькуляция!K104</f>
        <v>0</v>
      </c>
      <c r="E101" s="41">
        <f>калькуляция!L104</f>
        <v>0</v>
      </c>
    </row>
    <row r="102" spans="1:5" x14ac:dyDescent="0.25">
      <c r="A102" s="15"/>
      <c r="B102" s="35" t="s">
        <v>97</v>
      </c>
      <c r="C102" s="15" t="s">
        <v>125</v>
      </c>
      <c r="D102" s="18">
        <f>калькуляция!K105</f>
        <v>34.492500000000007</v>
      </c>
      <c r="E102" s="41">
        <f>калькуляция!L105</f>
        <v>41.391000000000005</v>
      </c>
    </row>
    <row r="103" spans="1:5" x14ac:dyDescent="0.25">
      <c r="A103" s="15"/>
      <c r="B103" s="35" t="s">
        <v>98</v>
      </c>
      <c r="C103" s="15" t="s">
        <v>125</v>
      </c>
      <c r="D103" s="18">
        <f>калькуляция!K106</f>
        <v>0</v>
      </c>
      <c r="E103" s="41">
        <f>калькуляция!L106</f>
        <v>0</v>
      </c>
    </row>
    <row r="104" spans="1:5" ht="93.75" customHeight="1" x14ac:dyDescent="0.25">
      <c r="A104" s="15" t="s">
        <v>161</v>
      </c>
      <c r="B104" s="35" t="s">
        <v>66</v>
      </c>
      <c r="C104" s="15"/>
      <c r="D104" s="18">
        <f>калькуляция!K104</f>
        <v>0</v>
      </c>
      <c r="E104" s="41">
        <f>калькуляция!L104</f>
        <v>0</v>
      </c>
    </row>
    <row r="105" spans="1:5" x14ac:dyDescent="0.25">
      <c r="A105" s="15"/>
      <c r="B105" s="35" t="s">
        <v>97</v>
      </c>
      <c r="C105" s="15" t="s">
        <v>125</v>
      </c>
      <c r="D105" s="18">
        <f>калькуляция!K105</f>
        <v>34.492500000000007</v>
      </c>
      <c r="E105" s="41">
        <f>калькуляция!L105</f>
        <v>41.391000000000005</v>
      </c>
    </row>
    <row r="106" spans="1:5" x14ac:dyDescent="0.25">
      <c r="A106" s="15"/>
      <c r="B106" s="35" t="s">
        <v>98</v>
      </c>
      <c r="C106" s="15" t="s">
        <v>125</v>
      </c>
      <c r="D106" s="18">
        <f>калькуляция!K106</f>
        <v>0</v>
      </c>
      <c r="E106" s="41">
        <f>калькуляция!L106</f>
        <v>0</v>
      </c>
    </row>
    <row r="107" spans="1:5" ht="45" x14ac:dyDescent="0.25">
      <c r="A107" s="15" t="s">
        <v>162</v>
      </c>
      <c r="B107" s="35" t="s">
        <v>68</v>
      </c>
      <c r="C107" s="15"/>
      <c r="D107" s="18">
        <f>калькуляция!K107</f>
        <v>0</v>
      </c>
      <c r="E107" s="41">
        <f>калькуляция!L107</f>
        <v>0</v>
      </c>
    </row>
    <row r="108" spans="1:5" x14ac:dyDescent="0.25">
      <c r="A108" s="15"/>
      <c r="B108" s="35" t="s">
        <v>97</v>
      </c>
      <c r="C108" s="15" t="s">
        <v>125</v>
      </c>
      <c r="D108" s="18">
        <f>калькуляция!K108</f>
        <v>47.029499999999985</v>
      </c>
      <c r="E108" s="41">
        <f>калькуляция!L108</f>
        <v>56.43539999999998</v>
      </c>
    </row>
    <row r="109" spans="1:5" x14ac:dyDescent="0.25">
      <c r="A109" s="15"/>
      <c r="B109" s="35" t="s">
        <v>98</v>
      </c>
      <c r="C109" s="15" t="s">
        <v>125</v>
      </c>
      <c r="D109" s="18">
        <f>калькуляция!K109</f>
        <v>0</v>
      </c>
      <c r="E109" s="41">
        <f>калькуляция!L109</f>
        <v>0</v>
      </c>
    </row>
    <row r="110" spans="1:5" ht="45" x14ac:dyDescent="0.25">
      <c r="A110" s="15" t="s">
        <v>163</v>
      </c>
      <c r="B110" s="35" t="s">
        <v>70</v>
      </c>
      <c r="C110" s="15"/>
      <c r="D110" s="18">
        <f>калькуляция!K110</f>
        <v>0</v>
      </c>
      <c r="E110" s="41">
        <f>калькуляция!L110</f>
        <v>0</v>
      </c>
    </row>
    <row r="111" spans="1:5" x14ac:dyDescent="0.25">
      <c r="A111" s="15"/>
      <c r="B111" s="35" t="s">
        <v>97</v>
      </c>
      <c r="C111" s="15" t="s">
        <v>125</v>
      </c>
      <c r="D111" s="18">
        <f>калькуляция!K111</f>
        <v>58.012500000000003</v>
      </c>
      <c r="E111" s="41">
        <f>калькуляция!L111</f>
        <v>69.614999999999995</v>
      </c>
    </row>
    <row r="112" spans="1:5" x14ac:dyDescent="0.25">
      <c r="A112" s="15"/>
      <c r="B112" s="35" t="s">
        <v>98</v>
      </c>
      <c r="C112" s="15" t="s">
        <v>125</v>
      </c>
      <c r="D112" s="18">
        <f>калькуляция!K112</f>
        <v>0</v>
      </c>
      <c r="E112" s="41">
        <f>калькуляция!L112</f>
        <v>0</v>
      </c>
    </row>
    <row r="113" spans="1:5" ht="45" x14ac:dyDescent="0.25">
      <c r="A113" s="15" t="s">
        <v>175</v>
      </c>
      <c r="B113" s="35" t="s">
        <v>176</v>
      </c>
      <c r="C113" s="15"/>
      <c r="D113" s="18">
        <f>калькуляция!K116</f>
        <v>0</v>
      </c>
      <c r="E113" s="41">
        <f>калькуляция!L116</f>
        <v>0</v>
      </c>
    </row>
    <row r="114" spans="1:5" x14ac:dyDescent="0.25">
      <c r="A114" s="15"/>
      <c r="B114" s="35" t="s">
        <v>97</v>
      </c>
      <c r="C114" s="15" t="s">
        <v>125</v>
      </c>
      <c r="D114" s="18">
        <f>калькуляция!K114</f>
        <v>80.146500000000003</v>
      </c>
      <c r="E114" s="41">
        <f>калькуляция!L114</f>
        <v>96.175799999999995</v>
      </c>
    </row>
    <row r="115" spans="1:5" x14ac:dyDescent="0.25">
      <c r="A115" s="15"/>
      <c r="B115" s="35" t="s">
        <v>98</v>
      </c>
      <c r="C115" s="15" t="s">
        <v>125</v>
      </c>
      <c r="D115" s="18">
        <f>калькуляция!K118</f>
        <v>0</v>
      </c>
      <c r="E115" s="41">
        <f>калькуляция!L118</f>
        <v>0</v>
      </c>
    </row>
    <row r="116" spans="1:5" ht="42.75" x14ac:dyDescent="0.25">
      <c r="A116" s="42" t="s">
        <v>164</v>
      </c>
      <c r="B116" s="43" t="s">
        <v>72</v>
      </c>
      <c r="C116" s="15"/>
      <c r="D116" s="18">
        <f>калькуляция!K116</f>
        <v>0</v>
      </c>
      <c r="E116" s="41">
        <f>калькуляция!L116</f>
        <v>0</v>
      </c>
    </row>
    <row r="117" spans="1:5" x14ac:dyDescent="0.25">
      <c r="A117" s="15"/>
      <c r="B117" s="35" t="s">
        <v>97</v>
      </c>
      <c r="C117" s="15" t="s">
        <v>99</v>
      </c>
      <c r="D117" s="18">
        <f>калькуляция!K117</f>
        <v>54.862499999999997</v>
      </c>
      <c r="E117" s="41">
        <f>калькуляция!L117</f>
        <v>65.834999999999994</v>
      </c>
    </row>
    <row r="118" spans="1:5" x14ac:dyDescent="0.25">
      <c r="A118" s="15"/>
      <c r="B118" s="35" t="s">
        <v>98</v>
      </c>
      <c r="C118" s="15" t="s">
        <v>99</v>
      </c>
      <c r="D118" s="18">
        <f>калькуляция!K118</f>
        <v>0</v>
      </c>
      <c r="E118" s="41">
        <f>калькуляция!L118</f>
        <v>0</v>
      </c>
    </row>
    <row r="119" spans="1:5" ht="28.5" x14ac:dyDescent="0.25">
      <c r="A119" s="42" t="s">
        <v>165</v>
      </c>
      <c r="B119" s="43" t="s">
        <v>74</v>
      </c>
      <c r="C119" s="15"/>
      <c r="D119" s="18">
        <f>калькуляция!K119</f>
        <v>0</v>
      </c>
      <c r="E119" s="41">
        <f>калькуляция!L119</f>
        <v>0</v>
      </c>
    </row>
    <row r="120" spans="1:5" ht="183.75" customHeight="1" x14ac:dyDescent="0.25">
      <c r="A120" s="15" t="s">
        <v>166</v>
      </c>
      <c r="B120" s="35" t="s">
        <v>76</v>
      </c>
      <c r="C120" s="15"/>
      <c r="D120" s="18">
        <f>калькуляция!K120</f>
        <v>0</v>
      </c>
      <c r="E120" s="41">
        <f>калькуляция!L120</f>
        <v>0</v>
      </c>
    </row>
    <row r="121" spans="1:5" x14ac:dyDescent="0.25">
      <c r="A121" s="15"/>
      <c r="B121" s="35" t="s">
        <v>97</v>
      </c>
      <c r="C121" s="15" t="s">
        <v>99</v>
      </c>
      <c r="D121" s="18">
        <f>калькуляция!K121</f>
        <v>9.1979999999999933</v>
      </c>
      <c r="E121" s="41">
        <f>калькуляция!L121</f>
        <v>11.037599999999992</v>
      </c>
    </row>
    <row r="122" spans="1:5" x14ac:dyDescent="0.25">
      <c r="A122" s="15"/>
      <c r="B122" s="35" t="s">
        <v>98</v>
      </c>
      <c r="C122" s="15" t="s">
        <v>99</v>
      </c>
      <c r="D122" s="18">
        <f>калькуляция!K122</f>
        <v>0</v>
      </c>
      <c r="E122" s="41">
        <f>калькуляция!L122</f>
        <v>0</v>
      </c>
    </row>
    <row r="123" spans="1:5" ht="36.75" customHeight="1" x14ac:dyDescent="0.25">
      <c r="A123" s="15" t="s">
        <v>167</v>
      </c>
      <c r="B123" s="35" t="s">
        <v>78</v>
      </c>
      <c r="C123" s="15"/>
      <c r="D123" s="18">
        <f>калькуляция!K123</f>
        <v>0</v>
      </c>
      <c r="E123" s="41">
        <f>калькуляция!L123</f>
        <v>0</v>
      </c>
    </row>
    <row r="124" spans="1:5" ht="21.75" customHeight="1" x14ac:dyDescent="0.25">
      <c r="A124" s="15" t="s">
        <v>168</v>
      </c>
      <c r="B124" s="35" t="s">
        <v>80</v>
      </c>
      <c r="C124" s="15"/>
      <c r="D124" s="18">
        <f>калькуляция!K124</f>
        <v>0</v>
      </c>
      <c r="E124" s="41">
        <f>калькуляция!L124</f>
        <v>0</v>
      </c>
    </row>
    <row r="125" spans="1:5" x14ac:dyDescent="0.25">
      <c r="A125" s="15"/>
      <c r="B125" s="35" t="s">
        <v>97</v>
      </c>
      <c r="C125" s="15" t="s">
        <v>99</v>
      </c>
      <c r="D125" s="18">
        <f>калькуляция!K125</f>
        <v>16.463999999999999</v>
      </c>
      <c r="E125" s="41">
        <f>калькуляция!L125</f>
        <v>19.756799999999998</v>
      </c>
    </row>
    <row r="126" spans="1:5" x14ac:dyDescent="0.25">
      <c r="A126" s="15"/>
      <c r="B126" s="35" t="s">
        <v>98</v>
      </c>
      <c r="C126" s="15" t="s">
        <v>99</v>
      </c>
      <c r="D126" s="18">
        <f>калькуляция!K126</f>
        <v>0</v>
      </c>
      <c r="E126" s="41">
        <f>калькуляция!L126</f>
        <v>0</v>
      </c>
    </row>
    <row r="127" spans="1:5" ht="21" customHeight="1" x14ac:dyDescent="0.25">
      <c r="A127" s="15" t="s">
        <v>169</v>
      </c>
      <c r="B127" s="35" t="s">
        <v>82</v>
      </c>
      <c r="C127" s="15"/>
      <c r="D127" s="18">
        <f>калькуляция!K127</f>
        <v>0</v>
      </c>
      <c r="E127" s="41">
        <f>калькуляция!L127</f>
        <v>0</v>
      </c>
    </row>
    <row r="128" spans="1:5" x14ac:dyDescent="0.25">
      <c r="A128" s="15"/>
      <c r="B128" s="35" t="s">
        <v>97</v>
      </c>
      <c r="C128" s="15" t="s">
        <v>99</v>
      </c>
      <c r="D128" s="18">
        <f>калькуляция!K128</f>
        <v>16.463999999999999</v>
      </c>
      <c r="E128" s="41">
        <f>калькуляция!L128</f>
        <v>19.756799999999998</v>
      </c>
    </row>
    <row r="129" spans="1:5" x14ac:dyDescent="0.25">
      <c r="A129" s="15"/>
      <c r="B129" s="35" t="s">
        <v>98</v>
      </c>
      <c r="C129" s="15" t="s">
        <v>99</v>
      </c>
      <c r="D129" s="18">
        <f>калькуляция!K129</f>
        <v>0</v>
      </c>
      <c r="E129" s="41">
        <f>калькуляция!L129</f>
        <v>0</v>
      </c>
    </row>
    <row r="130" spans="1:5" x14ac:dyDescent="0.25">
      <c r="A130" s="9"/>
      <c r="B130" s="9"/>
      <c r="C130" s="10"/>
      <c r="D130" s="10"/>
      <c r="E130" s="10"/>
    </row>
    <row r="131" spans="1:5" x14ac:dyDescent="0.25">
      <c r="A131" s="9"/>
      <c r="B131" s="9"/>
      <c r="C131" s="10"/>
      <c r="D131" s="10"/>
      <c r="E131" s="10"/>
    </row>
    <row r="132" spans="1:5" x14ac:dyDescent="0.25">
      <c r="A132" s="9" t="s">
        <v>94</v>
      </c>
      <c r="B132" s="9"/>
      <c r="C132" s="10"/>
      <c r="D132" s="10" t="s">
        <v>184</v>
      </c>
      <c r="E132" s="10"/>
    </row>
    <row r="133" spans="1:5" x14ac:dyDescent="0.25">
      <c r="A133" s="9"/>
      <c r="B133" s="9"/>
      <c r="C133" s="10"/>
      <c r="D133" s="10"/>
      <c r="E133" s="10"/>
    </row>
    <row r="134" spans="1:5" x14ac:dyDescent="0.25">
      <c r="A134" s="9"/>
      <c r="B134" s="9"/>
      <c r="C134" s="10"/>
      <c r="D134" s="10"/>
      <c r="E134" s="10"/>
    </row>
    <row r="135" spans="1:5" x14ac:dyDescent="0.25">
      <c r="A135" s="9"/>
      <c r="B135" s="9"/>
      <c r="C135" s="10"/>
      <c r="D135" s="10"/>
      <c r="E135" s="10"/>
    </row>
    <row r="136" spans="1:5" x14ac:dyDescent="0.25">
      <c r="A136" s="9"/>
      <c r="B136" s="9"/>
      <c r="C136" s="10"/>
      <c r="D136" s="10"/>
      <c r="E136" s="10"/>
    </row>
    <row r="137" spans="1:5" x14ac:dyDescent="0.25">
      <c r="A137" s="9"/>
      <c r="B137" s="9"/>
      <c r="C137" s="10"/>
      <c r="D137" s="10"/>
      <c r="E137" s="10"/>
    </row>
    <row r="138" spans="1:5" x14ac:dyDescent="0.25">
      <c r="A138" s="9"/>
      <c r="B138" s="9"/>
      <c r="C138" s="10"/>
      <c r="D138" s="10"/>
      <c r="E138" s="10"/>
    </row>
    <row r="139" spans="1:5" x14ac:dyDescent="0.25">
      <c r="A139" s="9"/>
      <c r="B139" s="9"/>
      <c r="C139" s="10"/>
      <c r="D139" s="10"/>
      <c r="E139" s="10"/>
    </row>
    <row r="140" spans="1:5" x14ac:dyDescent="0.25">
      <c r="A140" s="9"/>
      <c r="B140" s="9"/>
      <c r="C140" s="10"/>
      <c r="D140" s="10"/>
      <c r="E140" s="10"/>
    </row>
    <row r="141" spans="1:5" x14ac:dyDescent="0.25">
      <c r="A141" s="9"/>
      <c r="B141" s="9"/>
      <c r="C141" s="10"/>
      <c r="D141" s="10"/>
      <c r="E141" s="10"/>
    </row>
    <row r="142" spans="1:5" x14ac:dyDescent="0.25">
      <c r="A142" s="9"/>
      <c r="B142" s="9"/>
      <c r="C142" s="10"/>
      <c r="D142" s="10"/>
      <c r="E142" s="10"/>
    </row>
    <row r="143" spans="1:5" x14ac:dyDescent="0.25">
      <c r="A143" s="9"/>
      <c r="B143" s="9"/>
      <c r="C143" s="10"/>
      <c r="D143" s="10"/>
      <c r="E143" s="10"/>
    </row>
    <row r="144" spans="1:5" x14ac:dyDescent="0.25">
      <c r="A144" s="9"/>
      <c r="B144" s="9"/>
      <c r="C144" s="10"/>
      <c r="D144" s="10"/>
      <c r="E144" s="10"/>
    </row>
    <row r="145" spans="1:5" x14ac:dyDescent="0.25">
      <c r="A145" s="9"/>
      <c r="B145" s="9"/>
      <c r="C145" s="10"/>
      <c r="D145" s="10"/>
      <c r="E145" s="10"/>
    </row>
    <row r="146" spans="1:5" x14ac:dyDescent="0.25">
      <c r="A146" s="9"/>
      <c r="B146" s="9"/>
      <c r="C146" s="10"/>
      <c r="D146" s="10"/>
      <c r="E146" s="10"/>
    </row>
    <row r="147" spans="1:5" x14ac:dyDescent="0.25">
      <c r="A147" s="9"/>
      <c r="B147" s="9"/>
      <c r="C147" s="10"/>
      <c r="D147" s="10"/>
      <c r="E147" s="10"/>
    </row>
    <row r="148" spans="1:5" x14ac:dyDescent="0.25">
      <c r="A148" s="9"/>
      <c r="B148" s="9"/>
      <c r="C148" s="10"/>
      <c r="D148" s="10"/>
      <c r="E148" s="10"/>
    </row>
    <row r="149" spans="1:5" x14ac:dyDescent="0.25">
      <c r="A149" s="9"/>
      <c r="B149" s="9"/>
      <c r="C149" s="10"/>
      <c r="D149" s="10"/>
      <c r="E149" s="10"/>
    </row>
    <row r="150" spans="1:5" x14ac:dyDescent="0.25">
      <c r="A150" s="9"/>
      <c r="B150" s="9"/>
      <c r="C150" s="10"/>
      <c r="D150" s="10"/>
      <c r="E150" s="10"/>
    </row>
    <row r="151" spans="1:5" x14ac:dyDescent="0.25">
      <c r="A151" s="9"/>
      <c r="B151" s="9"/>
      <c r="C151" s="10"/>
      <c r="D151" s="10"/>
      <c r="E151" s="10"/>
    </row>
    <row r="152" spans="1:5" x14ac:dyDescent="0.25">
      <c r="A152" s="9"/>
      <c r="B152" s="9"/>
      <c r="C152" s="10"/>
      <c r="D152" s="10"/>
      <c r="E152" s="10"/>
    </row>
    <row r="153" spans="1:5" x14ac:dyDescent="0.25">
      <c r="A153" s="9"/>
      <c r="B153" s="9"/>
      <c r="C153" s="10"/>
      <c r="D153" s="10"/>
      <c r="E153" s="10"/>
    </row>
    <row r="154" spans="1:5" x14ac:dyDescent="0.25">
      <c r="A154" s="9"/>
      <c r="B154" s="9"/>
      <c r="C154" s="10"/>
      <c r="D154" s="10"/>
      <c r="E154" s="10"/>
    </row>
    <row r="155" spans="1:5" x14ac:dyDescent="0.25">
      <c r="A155" s="9"/>
      <c r="B155" s="9"/>
      <c r="C155" s="10"/>
      <c r="D155" s="10"/>
      <c r="E155" s="10"/>
    </row>
    <row r="156" spans="1:5" x14ac:dyDescent="0.25">
      <c r="A156" s="9"/>
      <c r="B156" s="9"/>
      <c r="C156" s="10"/>
      <c r="D156" s="10"/>
      <c r="E156" s="10"/>
    </row>
    <row r="157" spans="1:5" x14ac:dyDescent="0.25">
      <c r="A157" s="9"/>
      <c r="B157" s="9"/>
      <c r="C157" s="10"/>
      <c r="D157" s="10"/>
      <c r="E157" s="10"/>
    </row>
    <row r="158" spans="1:5" x14ac:dyDescent="0.25">
      <c r="A158" s="9"/>
      <c r="B158" s="9"/>
      <c r="C158" s="10"/>
      <c r="D158" s="10"/>
      <c r="E158" s="10"/>
    </row>
    <row r="159" spans="1:5" x14ac:dyDescent="0.25">
      <c r="A159" s="9"/>
      <c r="B159" s="9"/>
      <c r="C159" s="10"/>
      <c r="D159" s="10"/>
      <c r="E159" s="10"/>
    </row>
    <row r="160" spans="1:5" x14ac:dyDescent="0.25">
      <c r="A160" s="9"/>
      <c r="B160" s="9"/>
      <c r="C160" s="10"/>
      <c r="D160" s="10"/>
      <c r="E160" s="10"/>
    </row>
    <row r="161" spans="1:5" x14ac:dyDescent="0.25">
      <c r="A161" s="9"/>
      <c r="B161" s="9"/>
      <c r="C161" s="10"/>
      <c r="D161" s="10"/>
      <c r="E161" s="10"/>
    </row>
    <row r="162" spans="1:5" x14ac:dyDescent="0.25">
      <c r="A162" s="9"/>
      <c r="B162" s="9"/>
      <c r="C162" s="10"/>
      <c r="D162" s="10"/>
      <c r="E162" s="10"/>
    </row>
    <row r="163" spans="1:5" x14ac:dyDescent="0.25">
      <c r="A163" s="9"/>
      <c r="B163" s="9"/>
      <c r="C163" s="10"/>
      <c r="D163" s="10"/>
      <c r="E163" s="10"/>
    </row>
    <row r="164" spans="1:5" x14ac:dyDescent="0.25">
      <c r="A164" s="9"/>
      <c r="B164" s="9"/>
      <c r="C164" s="10"/>
      <c r="D164" s="10"/>
      <c r="E164" s="10"/>
    </row>
    <row r="165" spans="1:5" x14ac:dyDescent="0.25">
      <c r="A165" s="9"/>
      <c r="B165" s="9"/>
      <c r="C165" s="10"/>
      <c r="D165" s="10"/>
      <c r="E165" s="10"/>
    </row>
    <row r="166" spans="1:5" x14ac:dyDescent="0.25">
      <c r="A166" s="9"/>
      <c r="B166" s="9"/>
      <c r="C166" s="10"/>
      <c r="D166" s="10"/>
      <c r="E166" s="10"/>
    </row>
    <row r="167" spans="1:5" x14ac:dyDescent="0.25">
      <c r="A167" s="9"/>
      <c r="B167" s="9"/>
      <c r="C167" s="10"/>
      <c r="D167" s="10"/>
      <c r="E167" s="10"/>
    </row>
    <row r="168" spans="1:5" x14ac:dyDescent="0.25">
      <c r="A168" s="9"/>
      <c r="B168" s="9"/>
      <c r="C168" s="10"/>
      <c r="D168" s="10"/>
      <c r="E168" s="10"/>
    </row>
    <row r="169" spans="1:5" x14ac:dyDescent="0.25">
      <c r="A169" s="9"/>
      <c r="B169" s="9"/>
      <c r="C169" s="10"/>
      <c r="D169" s="10"/>
      <c r="E169" s="10"/>
    </row>
    <row r="170" spans="1:5" x14ac:dyDescent="0.25">
      <c r="A170" s="9"/>
      <c r="B170" s="9"/>
      <c r="C170" s="10"/>
      <c r="D170" s="10"/>
      <c r="E170" s="10"/>
    </row>
    <row r="171" spans="1:5" x14ac:dyDescent="0.25">
      <c r="A171" s="9"/>
      <c r="B171" s="9"/>
      <c r="C171" s="10"/>
      <c r="D171" s="10"/>
      <c r="E171" s="10"/>
    </row>
    <row r="172" spans="1:5" x14ac:dyDescent="0.25">
      <c r="A172" s="9"/>
      <c r="B172" s="9"/>
      <c r="C172" s="10"/>
      <c r="D172" s="10"/>
      <c r="E172" s="10"/>
    </row>
    <row r="173" spans="1:5" x14ac:dyDescent="0.25">
      <c r="A173" s="9"/>
      <c r="B173" s="9"/>
      <c r="C173" s="10"/>
      <c r="D173" s="10"/>
      <c r="E173" s="10"/>
    </row>
    <row r="174" spans="1:5" x14ac:dyDescent="0.25">
      <c r="A174" s="9"/>
      <c r="B174" s="9"/>
      <c r="C174" s="10"/>
      <c r="D174" s="10"/>
      <c r="E174" s="10"/>
    </row>
    <row r="175" spans="1:5" x14ac:dyDescent="0.25">
      <c r="A175" s="9"/>
      <c r="B175" s="9"/>
      <c r="C175" s="10"/>
      <c r="D175" s="10"/>
      <c r="E175" s="10"/>
    </row>
    <row r="176" spans="1:5" x14ac:dyDescent="0.25">
      <c r="A176" s="9"/>
      <c r="B176" s="9"/>
      <c r="C176" s="10"/>
      <c r="D176" s="10"/>
      <c r="E176" s="10"/>
    </row>
    <row r="177" spans="1:5" x14ac:dyDescent="0.25">
      <c r="A177" s="9"/>
      <c r="B177" s="9"/>
      <c r="C177" s="10"/>
      <c r="D177" s="10"/>
      <c r="E177" s="10"/>
    </row>
    <row r="178" spans="1:5" x14ac:dyDescent="0.25">
      <c r="A178" s="9"/>
      <c r="B178" s="9"/>
      <c r="C178" s="10"/>
      <c r="D178" s="10"/>
      <c r="E178" s="10"/>
    </row>
    <row r="179" spans="1:5" x14ac:dyDescent="0.25">
      <c r="A179" s="9"/>
      <c r="B179" s="9"/>
      <c r="C179" s="10"/>
      <c r="D179" s="10"/>
      <c r="E179" s="10"/>
    </row>
    <row r="180" spans="1:5" x14ac:dyDescent="0.25">
      <c r="A180" s="9"/>
      <c r="B180" s="9"/>
      <c r="C180" s="10"/>
      <c r="D180" s="10"/>
      <c r="E180" s="10"/>
    </row>
    <row r="181" spans="1:5" x14ac:dyDescent="0.25">
      <c r="A181" s="9"/>
      <c r="B181" s="9"/>
      <c r="C181" s="10"/>
      <c r="D181" s="10"/>
      <c r="E181" s="10"/>
    </row>
    <row r="182" spans="1:5" x14ac:dyDescent="0.25">
      <c r="A182" s="9"/>
      <c r="B182" s="9"/>
      <c r="C182" s="10"/>
      <c r="D182" s="10"/>
      <c r="E182" s="10"/>
    </row>
    <row r="183" spans="1:5" x14ac:dyDescent="0.25">
      <c r="A183" s="9"/>
      <c r="B183" s="9"/>
      <c r="C183" s="10"/>
      <c r="D183" s="10"/>
      <c r="E183" s="10"/>
    </row>
    <row r="184" spans="1:5" x14ac:dyDescent="0.25">
      <c r="A184" s="9"/>
      <c r="B184" s="9"/>
      <c r="C184" s="10"/>
      <c r="D184" s="10"/>
      <c r="E184" s="10"/>
    </row>
    <row r="185" spans="1:5" x14ac:dyDescent="0.25">
      <c r="A185" s="9"/>
      <c r="B185" s="9"/>
      <c r="C185" s="10"/>
      <c r="D185" s="10"/>
      <c r="E185" s="10"/>
    </row>
    <row r="186" spans="1:5" x14ac:dyDescent="0.25">
      <c r="A186" s="9"/>
      <c r="B186" s="9"/>
      <c r="C186" s="10"/>
      <c r="D186" s="10"/>
      <c r="E186" s="10"/>
    </row>
    <row r="187" spans="1:5" x14ac:dyDescent="0.25">
      <c r="A187" s="9"/>
      <c r="B187" s="9"/>
      <c r="C187" s="10"/>
      <c r="D187" s="10"/>
      <c r="E187" s="10"/>
    </row>
    <row r="188" spans="1:5" x14ac:dyDescent="0.25">
      <c r="A188" s="9"/>
      <c r="B188" s="9"/>
      <c r="C188" s="10"/>
      <c r="D188" s="10"/>
      <c r="E188" s="10"/>
    </row>
    <row r="189" spans="1:5" x14ac:dyDescent="0.25">
      <c r="A189" s="9"/>
      <c r="B189" s="9"/>
      <c r="C189" s="10"/>
      <c r="D189" s="10"/>
      <c r="E189" s="10"/>
    </row>
    <row r="190" spans="1:5" x14ac:dyDescent="0.25">
      <c r="A190" s="9"/>
      <c r="B190" s="9"/>
      <c r="C190" s="10"/>
      <c r="D190" s="10"/>
      <c r="E190" s="10"/>
    </row>
    <row r="191" spans="1:5" x14ac:dyDescent="0.25">
      <c r="A191" s="9"/>
      <c r="B191" s="9"/>
      <c r="C191" s="10"/>
      <c r="D191" s="10"/>
      <c r="E191" s="10"/>
    </row>
    <row r="192" spans="1:5" x14ac:dyDescent="0.25">
      <c r="A192" s="9"/>
      <c r="B192" s="9"/>
      <c r="C192" s="10"/>
      <c r="D192" s="10"/>
      <c r="E192" s="10"/>
    </row>
    <row r="193" spans="1:5" x14ac:dyDescent="0.25">
      <c r="A193" s="9"/>
      <c r="B193" s="9"/>
      <c r="C193" s="10"/>
      <c r="D193" s="10"/>
      <c r="E193" s="10"/>
    </row>
    <row r="194" spans="1:5" x14ac:dyDescent="0.25">
      <c r="A194" s="9"/>
      <c r="B194" s="9"/>
      <c r="C194" s="10"/>
      <c r="D194" s="10"/>
      <c r="E194" s="10"/>
    </row>
    <row r="195" spans="1:5" x14ac:dyDescent="0.25">
      <c r="A195" s="9"/>
      <c r="B195" s="9"/>
      <c r="C195" s="10"/>
      <c r="D195" s="10"/>
      <c r="E195" s="10"/>
    </row>
    <row r="196" spans="1:5" x14ac:dyDescent="0.25">
      <c r="A196" s="9"/>
      <c r="B196" s="9"/>
      <c r="C196" s="10"/>
      <c r="D196" s="10"/>
      <c r="E196" s="10"/>
    </row>
    <row r="197" spans="1:5" x14ac:dyDescent="0.25">
      <c r="A197" s="9"/>
      <c r="B197" s="9"/>
      <c r="C197" s="10"/>
      <c r="D197" s="10"/>
      <c r="E197" s="10"/>
    </row>
    <row r="198" spans="1:5" x14ac:dyDescent="0.25">
      <c r="A198" s="9"/>
      <c r="B198" s="9"/>
      <c r="C198" s="10"/>
      <c r="D198" s="10"/>
      <c r="E198" s="10"/>
    </row>
    <row r="199" spans="1:5" x14ac:dyDescent="0.25">
      <c r="A199" s="9"/>
      <c r="B199" s="9"/>
      <c r="C199" s="10"/>
      <c r="D199" s="10"/>
      <c r="E199" s="10"/>
    </row>
    <row r="200" spans="1:5" x14ac:dyDescent="0.25">
      <c r="A200" s="9"/>
      <c r="B200" s="9"/>
      <c r="C200" s="10"/>
      <c r="D200" s="10"/>
      <c r="E200" s="10"/>
    </row>
    <row r="201" spans="1:5" x14ac:dyDescent="0.25">
      <c r="A201" s="9"/>
      <c r="B201" s="9"/>
      <c r="C201" s="10"/>
      <c r="D201" s="10"/>
      <c r="E201" s="10"/>
    </row>
    <row r="202" spans="1:5" x14ac:dyDescent="0.25">
      <c r="A202" s="9"/>
      <c r="B202" s="9"/>
      <c r="C202" s="10"/>
      <c r="D202" s="10"/>
      <c r="E202" s="10"/>
    </row>
    <row r="203" spans="1:5" x14ac:dyDescent="0.25">
      <c r="A203" s="9"/>
      <c r="B203" s="9"/>
      <c r="C203" s="10"/>
      <c r="D203" s="10"/>
      <c r="E203" s="10"/>
    </row>
    <row r="204" spans="1:5" x14ac:dyDescent="0.25">
      <c r="A204" s="9"/>
      <c r="B204" s="9"/>
      <c r="C204" s="10"/>
      <c r="D204" s="10"/>
      <c r="E204" s="10"/>
    </row>
    <row r="205" spans="1:5" x14ac:dyDescent="0.25">
      <c r="A205" s="9"/>
      <c r="B205" s="9"/>
      <c r="C205" s="10"/>
      <c r="D205" s="10"/>
      <c r="E205" s="10"/>
    </row>
    <row r="206" spans="1:5" x14ac:dyDescent="0.25">
      <c r="A206" s="9"/>
      <c r="B206" s="9"/>
      <c r="C206" s="10"/>
      <c r="D206" s="10"/>
      <c r="E206" s="10"/>
    </row>
    <row r="207" spans="1:5" x14ac:dyDescent="0.25">
      <c r="A207" s="9"/>
      <c r="B207" s="9"/>
      <c r="C207" s="10"/>
      <c r="D207" s="10"/>
      <c r="E207" s="10"/>
    </row>
    <row r="208" spans="1:5" x14ac:dyDescent="0.25">
      <c r="A208" s="9"/>
      <c r="B208" s="9"/>
      <c r="C208" s="10"/>
      <c r="D208" s="10"/>
      <c r="E208" s="10"/>
    </row>
    <row r="209" spans="1:5" x14ac:dyDescent="0.25">
      <c r="A209" s="9"/>
      <c r="B209" s="9"/>
      <c r="C209" s="10"/>
      <c r="D209" s="10"/>
      <c r="E209" s="10"/>
    </row>
    <row r="210" spans="1:5" x14ac:dyDescent="0.25">
      <c r="A210" s="9"/>
      <c r="B210" s="9"/>
      <c r="C210" s="10"/>
      <c r="D210" s="10"/>
      <c r="E210" s="10"/>
    </row>
    <row r="211" spans="1:5" x14ac:dyDescent="0.25">
      <c r="A211" s="9"/>
      <c r="B211" s="9"/>
      <c r="C211" s="10"/>
      <c r="D211" s="10"/>
      <c r="E211" s="10"/>
    </row>
    <row r="212" spans="1:5" x14ac:dyDescent="0.25">
      <c r="A212" s="9"/>
      <c r="B212" s="9"/>
      <c r="C212" s="10"/>
      <c r="D212" s="10"/>
      <c r="E212" s="10"/>
    </row>
    <row r="213" spans="1:5" x14ac:dyDescent="0.25">
      <c r="A213" s="9"/>
      <c r="B213" s="9"/>
      <c r="C213" s="10"/>
      <c r="D213" s="10"/>
      <c r="E213" s="10"/>
    </row>
    <row r="214" spans="1:5" x14ac:dyDescent="0.25">
      <c r="A214" s="9"/>
      <c r="B214" s="9"/>
      <c r="C214" s="10"/>
      <c r="D214" s="10"/>
      <c r="E214" s="10"/>
    </row>
    <row r="215" spans="1:5" x14ac:dyDescent="0.25">
      <c r="A215" s="9"/>
      <c r="B215" s="9"/>
      <c r="C215" s="10"/>
      <c r="D215" s="10"/>
      <c r="E215" s="10"/>
    </row>
    <row r="216" spans="1:5" x14ac:dyDescent="0.25">
      <c r="A216" s="9"/>
      <c r="B216" s="9"/>
      <c r="C216" s="10"/>
      <c r="D216" s="10"/>
      <c r="E216" s="10"/>
    </row>
    <row r="217" spans="1:5" x14ac:dyDescent="0.25">
      <c r="A217" s="9"/>
      <c r="B217" s="9"/>
      <c r="C217" s="10"/>
      <c r="D217" s="10"/>
      <c r="E217" s="10"/>
    </row>
    <row r="218" spans="1:5" x14ac:dyDescent="0.25">
      <c r="A218" s="9"/>
      <c r="B218" s="9"/>
      <c r="C218" s="10"/>
      <c r="D218" s="10"/>
      <c r="E218" s="10"/>
    </row>
    <row r="219" spans="1:5" x14ac:dyDescent="0.25">
      <c r="A219" s="9"/>
      <c r="B219" s="9"/>
      <c r="C219" s="10"/>
      <c r="D219" s="10"/>
      <c r="E219" s="10"/>
    </row>
    <row r="220" spans="1:5" x14ac:dyDescent="0.25">
      <c r="A220" s="9"/>
      <c r="B220" s="9"/>
      <c r="C220" s="10"/>
      <c r="D220" s="10"/>
      <c r="E220" s="10"/>
    </row>
    <row r="221" spans="1:5" x14ac:dyDescent="0.25">
      <c r="A221" s="9"/>
      <c r="B221" s="9"/>
      <c r="C221" s="10"/>
      <c r="D221" s="10"/>
      <c r="E221" s="10"/>
    </row>
    <row r="222" spans="1:5" x14ac:dyDescent="0.25">
      <c r="A222" s="9"/>
      <c r="B222" s="9"/>
      <c r="C222" s="10"/>
      <c r="D222" s="10"/>
      <c r="E222" s="10"/>
    </row>
    <row r="223" spans="1:5" x14ac:dyDescent="0.25">
      <c r="A223" s="9"/>
      <c r="B223" s="9"/>
      <c r="C223" s="10"/>
      <c r="D223" s="10"/>
      <c r="E223" s="10"/>
    </row>
    <row r="224" spans="1:5" x14ac:dyDescent="0.25">
      <c r="A224" s="9"/>
      <c r="B224" s="9"/>
      <c r="C224" s="10"/>
      <c r="D224" s="10"/>
      <c r="E224" s="10"/>
    </row>
    <row r="225" spans="1:5" x14ac:dyDescent="0.25">
      <c r="A225" s="9"/>
      <c r="B225" s="9"/>
      <c r="C225" s="10"/>
      <c r="D225" s="10"/>
      <c r="E225" s="10"/>
    </row>
    <row r="226" spans="1:5" x14ac:dyDescent="0.25">
      <c r="A226" s="9"/>
      <c r="B226" s="9"/>
      <c r="C226" s="10"/>
      <c r="D226" s="10"/>
      <c r="E226" s="10"/>
    </row>
    <row r="227" spans="1:5" x14ac:dyDescent="0.25">
      <c r="A227" s="9"/>
      <c r="B227" s="9"/>
      <c r="C227" s="10"/>
      <c r="D227" s="10"/>
      <c r="E227" s="10"/>
    </row>
    <row r="228" spans="1:5" x14ac:dyDescent="0.25">
      <c r="A228" s="9"/>
      <c r="B228" s="9"/>
      <c r="C228" s="10"/>
      <c r="D228" s="10"/>
      <c r="E228" s="10"/>
    </row>
    <row r="229" spans="1:5" x14ac:dyDescent="0.25">
      <c r="A229" s="9"/>
      <c r="B229" s="9"/>
      <c r="C229" s="10"/>
      <c r="D229" s="10"/>
      <c r="E229" s="10"/>
    </row>
    <row r="230" spans="1:5" x14ac:dyDescent="0.25">
      <c r="A230" s="9"/>
      <c r="B230" s="9"/>
      <c r="C230" s="10"/>
      <c r="D230" s="10"/>
      <c r="E230" s="10"/>
    </row>
    <row r="231" spans="1:5" x14ac:dyDescent="0.25">
      <c r="A231" s="9"/>
      <c r="B231" s="9"/>
      <c r="C231" s="10"/>
      <c r="D231" s="10"/>
      <c r="E231" s="10"/>
    </row>
    <row r="232" spans="1:5" x14ac:dyDescent="0.25">
      <c r="A232" s="9"/>
      <c r="B232" s="9"/>
      <c r="C232" s="10"/>
      <c r="D232" s="10"/>
      <c r="E232" s="10"/>
    </row>
    <row r="233" spans="1:5" x14ac:dyDescent="0.25">
      <c r="A233" s="9"/>
      <c r="B233" s="9"/>
      <c r="C233" s="10"/>
      <c r="D233" s="10"/>
      <c r="E233" s="10"/>
    </row>
    <row r="234" spans="1:5" x14ac:dyDescent="0.25">
      <c r="A234" s="9"/>
      <c r="B234" s="9"/>
      <c r="C234" s="10"/>
      <c r="D234" s="10"/>
      <c r="E234" s="10"/>
    </row>
    <row r="235" spans="1:5" x14ac:dyDescent="0.25">
      <c r="A235" s="9"/>
      <c r="B235" s="9"/>
      <c r="C235" s="10"/>
      <c r="D235" s="10"/>
      <c r="E235" s="10"/>
    </row>
    <row r="236" spans="1:5" x14ac:dyDescent="0.25">
      <c r="A236" s="9"/>
      <c r="B236" s="9"/>
      <c r="C236" s="10"/>
      <c r="D236" s="10"/>
      <c r="E236" s="10"/>
    </row>
    <row r="237" spans="1:5" x14ac:dyDescent="0.25">
      <c r="A237" s="9"/>
      <c r="B237" s="9"/>
      <c r="C237" s="10"/>
      <c r="D237" s="10"/>
      <c r="E237" s="10"/>
    </row>
    <row r="238" spans="1:5" x14ac:dyDescent="0.25">
      <c r="A238" s="9"/>
      <c r="B238" s="9"/>
      <c r="C238" s="10"/>
      <c r="D238" s="10"/>
      <c r="E238" s="10"/>
    </row>
    <row r="239" spans="1:5" x14ac:dyDescent="0.25">
      <c r="A239" s="9"/>
      <c r="B239" s="9"/>
      <c r="C239" s="10"/>
      <c r="D239" s="10"/>
      <c r="E239" s="10"/>
    </row>
    <row r="240" spans="1:5" x14ac:dyDescent="0.25">
      <c r="A240" s="9"/>
      <c r="B240" s="9"/>
      <c r="C240" s="10"/>
      <c r="D240" s="10"/>
      <c r="E240" s="10"/>
    </row>
    <row r="241" spans="1:5" x14ac:dyDescent="0.25">
      <c r="A241" s="9"/>
      <c r="B241" s="9"/>
      <c r="C241" s="10"/>
      <c r="D241" s="10"/>
      <c r="E241" s="10"/>
    </row>
    <row r="242" spans="1:5" x14ac:dyDescent="0.25">
      <c r="A242" s="9"/>
      <c r="B242" s="9"/>
      <c r="C242" s="10"/>
      <c r="D242" s="10"/>
      <c r="E242" s="10"/>
    </row>
    <row r="243" spans="1:5" x14ac:dyDescent="0.25">
      <c r="A243" s="9"/>
      <c r="B243" s="9"/>
      <c r="C243" s="10"/>
      <c r="D243" s="10"/>
      <c r="E243" s="10"/>
    </row>
    <row r="244" spans="1:5" x14ac:dyDescent="0.25">
      <c r="A244" s="9"/>
      <c r="B244" s="9"/>
      <c r="C244" s="10"/>
      <c r="D244" s="10"/>
      <c r="E244" s="10"/>
    </row>
    <row r="245" spans="1:5" x14ac:dyDescent="0.25">
      <c r="A245" s="9"/>
      <c r="B245" s="9"/>
      <c r="C245" s="10"/>
      <c r="D245" s="10"/>
      <c r="E245" s="10"/>
    </row>
    <row r="246" spans="1:5" x14ac:dyDescent="0.25">
      <c r="A246" s="9"/>
      <c r="B246" s="9"/>
      <c r="C246" s="10"/>
      <c r="D246" s="10"/>
      <c r="E246" s="10"/>
    </row>
    <row r="247" spans="1:5" x14ac:dyDescent="0.25">
      <c r="A247" s="9"/>
      <c r="B247" s="9"/>
      <c r="C247" s="10"/>
      <c r="D247" s="10"/>
      <c r="E247" s="10"/>
    </row>
    <row r="248" spans="1:5" x14ac:dyDescent="0.25">
      <c r="A248" s="9"/>
      <c r="B248" s="9"/>
      <c r="C248" s="10"/>
      <c r="D248" s="10"/>
      <c r="E248" s="10"/>
    </row>
    <row r="249" spans="1:5" x14ac:dyDescent="0.25">
      <c r="A249" s="9"/>
      <c r="B249" s="9"/>
      <c r="C249" s="10"/>
      <c r="D249" s="10"/>
      <c r="E249" s="10"/>
    </row>
    <row r="250" spans="1:5" x14ac:dyDescent="0.25">
      <c r="A250" s="9"/>
      <c r="B250" s="9"/>
      <c r="C250" s="10"/>
      <c r="D250" s="10"/>
      <c r="E250" s="10"/>
    </row>
    <row r="251" spans="1:5" x14ac:dyDescent="0.25">
      <c r="A251" s="9"/>
      <c r="B251" s="9"/>
      <c r="C251" s="10"/>
      <c r="D251" s="10"/>
      <c r="E251" s="10"/>
    </row>
    <row r="252" spans="1:5" x14ac:dyDescent="0.25">
      <c r="A252" s="9"/>
      <c r="B252" s="9"/>
      <c r="C252" s="10"/>
      <c r="D252" s="10"/>
      <c r="E252" s="10"/>
    </row>
    <row r="253" spans="1:5" x14ac:dyDescent="0.25">
      <c r="A253" s="9"/>
      <c r="B253" s="9"/>
      <c r="C253" s="10"/>
      <c r="D253" s="10"/>
      <c r="E253" s="10"/>
    </row>
    <row r="254" spans="1:5" x14ac:dyDescent="0.25">
      <c r="A254" s="9"/>
      <c r="B254" s="9"/>
      <c r="C254" s="10"/>
      <c r="D254" s="10"/>
      <c r="E254" s="10"/>
    </row>
    <row r="255" spans="1:5" x14ac:dyDescent="0.25">
      <c r="A255" s="9"/>
      <c r="B255" s="9"/>
      <c r="C255" s="10"/>
      <c r="D255" s="10"/>
      <c r="E255" s="10"/>
    </row>
    <row r="256" spans="1:5" x14ac:dyDescent="0.25">
      <c r="A256" s="9"/>
      <c r="B256" s="9"/>
      <c r="C256" s="10"/>
      <c r="D256" s="10"/>
      <c r="E256" s="10"/>
    </row>
    <row r="257" spans="1:5" x14ac:dyDescent="0.25">
      <c r="A257" s="9"/>
      <c r="B257" s="9"/>
      <c r="C257" s="10"/>
      <c r="D257" s="10"/>
      <c r="E257" s="10"/>
    </row>
    <row r="258" spans="1:5" x14ac:dyDescent="0.25">
      <c r="A258" s="9"/>
      <c r="B258" s="9"/>
      <c r="C258" s="10"/>
      <c r="D258" s="10"/>
      <c r="E258" s="10"/>
    </row>
    <row r="259" spans="1:5" x14ac:dyDescent="0.25">
      <c r="A259" s="9"/>
      <c r="B259" s="9"/>
      <c r="C259" s="10"/>
      <c r="D259" s="10"/>
      <c r="E259" s="10"/>
    </row>
    <row r="260" spans="1:5" x14ac:dyDescent="0.25">
      <c r="A260" s="9"/>
      <c r="B260" s="9"/>
      <c r="C260" s="10"/>
      <c r="D260" s="10"/>
      <c r="E260" s="10"/>
    </row>
    <row r="261" spans="1:5" x14ac:dyDescent="0.25">
      <c r="A261" s="9"/>
      <c r="B261" s="9"/>
      <c r="C261" s="10"/>
      <c r="D261" s="10"/>
      <c r="E261" s="10"/>
    </row>
    <row r="262" spans="1:5" x14ac:dyDescent="0.25">
      <c r="A262" s="9"/>
      <c r="B262" s="9"/>
      <c r="C262" s="10"/>
      <c r="D262" s="10"/>
      <c r="E262" s="10"/>
    </row>
    <row r="263" spans="1:5" x14ac:dyDescent="0.25">
      <c r="A263" s="9"/>
      <c r="B263" s="9"/>
      <c r="C263" s="10"/>
      <c r="D263" s="10"/>
      <c r="E263" s="10"/>
    </row>
    <row r="264" spans="1:5" x14ac:dyDescent="0.25">
      <c r="A264" s="9"/>
      <c r="B264" s="9"/>
      <c r="C264" s="10"/>
      <c r="D264" s="10"/>
      <c r="E264" s="10"/>
    </row>
    <row r="265" spans="1:5" x14ac:dyDescent="0.25">
      <c r="A265" s="9"/>
      <c r="B265" s="9"/>
      <c r="C265" s="10"/>
      <c r="D265" s="10"/>
      <c r="E265" s="10"/>
    </row>
    <row r="266" spans="1:5" x14ac:dyDescent="0.25">
      <c r="A266" s="9"/>
      <c r="B266" s="9"/>
      <c r="C266" s="10"/>
      <c r="D266" s="10"/>
      <c r="E266" s="10"/>
    </row>
    <row r="267" spans="1:5" x14ac:dyDescent="0.25">
      <c r="A267" s="9"/>
      <c r="B267" s="9"/>
      <c r="C267" s="10"/>
      <c r="D267" s="10"/>
      <c r="E267" s="10"/>
    </row>
    <row r="268" spans="1:5" x14ac:dyDescent="0.25">
      <c r="A268" s="9"/>
      <c r="B268" s="9"/>
      <c r="C268" s="10"/>
      <c r="D268" s="10"/>
      <c r="E268" s="10"/>
    </row>
    <row r="269" spans="1:5" x14ac:dyDescent="0.25">
      <c r="A269" s="9"/>
      <c r="B269" s="9"/>
      <c r="C269" s="10"/>
      <c r="D269" s="10"/>
      <c r="E269" s="10"/>
    </row>
    <row r="270" spans="1:5" x14ac:dyDescent="0.25">
      <c r="A270" s="9"/>
      <c r="B270" s="9"/>
      <c r="C270" s="10"/>
      <c r="D270" s="10"/>
      <c r="E270" s="10"/>
    </row>
    <row r="271" spans="1:5" x14ac:dyDescent="0.25">
      <c r="A271" s="9"/>
      <c r="B271" s="9"/>
      <c r="C271" s="10"/>
      <c r="D271" s="10"/>
      <c r="E271" s="10"/>
    </row>
    <row r="272" spans="1:5" x14ac:dyDescent="0.25">
      <c r="A272" s="9"/>
      <c r="B272" s="9"/>
      <c r="C272" s="10"/>
      <c r="D272" s="10"/>
      <c r="E272" s="10"/>
    </row>
    <row r="273" spans="1:5" x14ac:dyDescent="0.25">
      <c r="A273" s="9"/>
      <c r="B273" s="9"/>
      <c r="C273" s="10"/>
      <c r="D273" s="10"/>
      <c r="E273" s="10"/>
    </row>
    <row r="274" spans="1:5" x14ac:dyDescent="0.25">
      <c r="A274" s="9"/>
      <c r="B274" s="9"/>
      <c r="C274" s="10"/>
      <c r="D274" s="10"/>
      <c r="E274" s="10"/>
    </row>
    <row r="275" spans="1:5" x14ac:dyDescent="0.25">
      <c r="A275" s="9"/>
      <c r="B275" s="9"/>
      <c r="C275" s="10"/>
      <c r="D275" s="10"/>
      <c r="E275" s="10"/>
    </row>
    <row r="276" spans="1:5" x14ac:dyDescent="0.25">
      <c r="A276" s="9"/>
      <c r="B276" s="9"/>
      <c r="C276" s="10"/>
      <c r="D276" s="10"/>
      <c r="E276" s="10"/>
    </row>
    <row r="277" spans="1:5" x14ac:dyDescent="0.25">
      <c r="A277" s="9"/>
      <c r="B277" s="9"/>
      <c r="C277" s="10"/>
      <c r="D277" s="10"/>
      <c r="E277" s="10"/>
    </row>
    <row r="278" spans="1:5" x14ac:dyDescent="0.25">
      <c r="A278" s="9"/>
      <c r="B278" s="9"/>
      <c r="C278" s="10"/>
      <c r="D278" s="10"/>
      <c r="E278" s="10"/>
    </row>
    <row r="279" spans="1:5" x14ac:dyDescent="0.25">
      <c r="A279" s="9"/>
      <c r="B279" s="9"/>
      <c r="C279" s="10"/>
      <c r="D279" s="10"/>
      <c r="E279" s="10"/>
    </row>
    <row r="280" spans="1:5" x14ac:dyDescent="0.25">
      <c r="A280" s="9"/>
      <c r="B280" s="9"/>
      <c r="C280" s="10"/>
      <c r="D280" s="10"/>
      <c r="E280" s="10"/>
    </row>
    <row r="281" spans="1:5" x14ac:dyDescent="0.25">
      <c r="A281" s="9"/>
      <c r="B281" s="9"/>
      <c r="C281" s="10"/>
      <c r="D281" s="10"/>
      <c r="E281" s="10"/>
    </row>
    <row r="282" spans="1:5" x14ac:dyDescent="0.25">
      <c r="A282" s="9"/>
      <c r="B282" s="9"/>
      <c r="C282" s="10"/>
      <c r="D282" s="10"/>
      <c r="E282" s="10"/>
    </row>
    <row r="283" spans="1:5" x14ac:dyDescent="0.25">
      <c r="A283" s="9"/>
      <c r="B283" s="9"/>
      <c r="C283" s="10"/>
      <c r="D283" s="10"/>
      <c r="E283" s="10"/>
    </row>
    <row r="284" spans="1:5" x14ac:dyDescent="0.25">
      <c r="A284" s="9"/>
      <c r="B284" s="9"/>
      <c r="C284" s="10"/>
      <c r="D284" s="10"/>
      <c r="E284" s="10"/>
    </row>
    <row r="285" spans="1:5" x14ac:dyDescent="0.25">
      <c r="A285" s="9"/>
      <c r="B285" s="9"/>
      <c r="C285" s="10"/>
      <c r="D285" s="10"/>
      <c r="E285" s="10"/>
    </row>
    <row r="286" spans="1:5" x14ac:dyDescent="0.25">
      <c r="A286" s="9"/>
      <c r="B286" s="9"/>
      <c r="C286" s="10"/>
      <c r="D286" s="10"/>
      <c r="E286" s="10"/>
    </row>
    <row r="287" spans="1:5" x14ac:dyDescent="0.25">
      <c r="A287" s="9"/>
      <c r="B287" s="9"/>
      <c r="C287" s="10"/>
      <c r="D287" s="10"/>
      <c r="E287" s="10"/>
    </row>
    <row r="288" spans="1:5" x14ac:dyDescent="0.25">
      <c r="A288" s="9"/>
      <c r="B288" s="9"/>
      <c r="C288" s="10"/>
      <c r="D288" s="10"/>
      <c r="E288" s="10"/>
    </row>
    <row r="289" spans="1:5" x14ac:dyDescent="0.25">
      <c r="A289" s="9"/>
      <c r="B289" s="9"/>
      <c r="C289" s="10"/>
      <c r="D289" s="10"/>
      <c r="E289" s="10"/>
    </row>
    <row r="290" spans="1:5" x14ac:dyDescent="0.25">
      <c r="A290" s="9"/>
      <c r="B290" s="9"/>
      <c r="C290" s="10"/>
      <c r="D290" s="10"/>
      <c r="E290" s="10"/>
    </row>
    <row r="291" spans="1:5" x14ac:dyDescent="0.25">
      <c r="A291" s="9"/>
      <c r="B291" s="9"/>
      <c r="C291" s="10"/>
      <c r="D291" s="10"/>
      <c r="E291" s="10"/>
    </row>
    <row r="292" spans="1:5" x14ac:dyDescent="0.25">
      <c r="A292" s="9"/>
      <c r="B292" s="9"/>
      <c r="C292" s="10"/>
      <c r="D292" s="10"/>
      <c r="E292" s="10"/>
    </row>
    <row r="293" spans="1:5" x14ac:dyDescent="0.25">
      <c r="A293" s="9"/>
      <c r="B293" s="9"/>
      <c r="C293" s="10"/>
      <c r="D293" s="10"/>
      <c r="E293" s="10"/>
    </row>
    <row r="294" spans="1:5" x14ac:dyDescent="0.25">
      <c r="A294" s="9"/>
      <c r="B294" s="9"/>
      <c r="C294" s="10"/>
      <c r="D294" s="10"/>
      <c r="E294" s="10"/>
    </row>
    <row r="295" spans="1:5" x14ac:dyDescent="0.25">
      <c r="A295" s="9"/>
      <c r="B295" s="9"/>
      <c r="C295" s="10"/>
      <c r="D295" s="10"/>
      <c r="E295" s="10"/>
    </row>
    <row r="296" spans="1:5" x14ac:dyDescent="0.25">
      <c r="A296" s="9"/>
      <c r="B296" s="9"/>
      <c r="C296" s="10"/>
      <c r="D296" s="10"/>
      <c r="E296" s="10"/>
    </row>
    <row r="297" spans="1:5" x14ac:dyDescent="0.25">
      <c r="A297" s="9"/>
      <c r="B297" s="9"/>
      <c r="C297" s="10"/>
      <c r="D297" s="10"/>
      <c r="E297" s="10"/>
    </row>
    <row r="298" spans="1:5" x14ac:dyDescent="0.25">
      <c r="A298" s="9"/>
      <c r="B298" s="9"/>
      <c r="C298" s="10"/>
      <c r="D298" s="10"/>
      <c r="E298" s="10"/>
    </row>
    <row r="299" spans="1:5" x14ac:dyDescent="0.25">
      <c r="A299" s="9"/>
      <c r="B299" s="9"/>
      <c r="C299" s="10"/>
      <c r="D299" s="10"/>
      <c r="E299" s="10"/>
    </row>
    <row r="300" spans="1:5" x14ac:dyDescent="0.25">
      <c r="A300" s="9"/>
      <c r="B300" s="9"/>
      <c r="C300" s="10"/>
      <c r="D300" s="10"/>
      <c r="E300" s="10"/>
    </row>
    <row r="301" spans="1:5" x14ac:dyDescent="0.25">
      <c r="A301" s="9"/>
      <c r="B301" s="9"/>
      <c r="C301" s="10"/>
      <c r="D301" s="10"/>
      <c r="E301" s="10"/>
    </row>
    <row r="302" spans="1:5" x14ac:dyDescent="0.25">
      <c r="A302" s="9"/>
      <c r="B302" s="9"/>
      <c r="C302" s="10"/>
      <c r="D302" s="10"/>
      <c r="E302" s="10"/>
    </row>
    <row r="303" spans="1:5" x14ac:dyDescent="0.25">
      <c r="A303" s="9"/>
      <c r="B303" s="9"/>
      <c r="C303" s="10"/>
      <c r="D303" s="10"/>
      <c r="E303" s="10"/>
    </row>
    <row r="304" spans="1:5" x14ac:dyDescent="0.25">
      <c r="A304" s="9"/>
      <c r="B304" s="9"/>
      <c r="C304" s="10"/>
      <c r="D304" s="10"/>
      <c r="E304" s="10"/>
    </row>
    <row r="305" spans="1:5" x14ac:dyDescent="0.25">
      <c r="A305" s="9"/>
      <c r="B305" s="9"/>
      <c r="C305" s="10"/>
      <c r="D305" s="10"/>
      <c r="E305" s="10"/>
    </row>
    <row r="306" spans="1:5" x14ac:dyDescent="0.25">
      <c r="A306" s="9"/>
      <c r="B306" s="9"/>
      <c r="C306" s="10"/>
      <c r="D306" s="10"/>
      <c r="E306" s="10"/>
    </row>
    <row r="307" spans="1:5" x14ac:dyDescent="0.25">
      <c r="A307" s="9"/>
      <c r="B307" s="9"/>
      <c r="C307" s="10"/>
      <c r="D307" s="10"/>
      <c r="E307" s="10"/>
    </row>
    <row r="308" spans="1:5" x14ac:dyDescent="0.25">
      <c r="A308" s="9"/>
      <c r="B308" s="9"/>
      <c r="C308" s="10"/>
      <c r="D308" s="10"/>
      <c r="E308" s="10"/>
    </row>
    <row r="309" spans="1:5" x14ac:dyDescent="0.25">
      <c r="A309" s="9"/>
      <c r="B309" s="9"/>
      <c r="C309" s="10"/>
      <c r="D309" s="10"/>
      <c r="E309" s="10"/>
    </row>
    <row r="310" spans="1:5" x14ac:dyDescent="0.25">
      <c r="A310" s="9"/>
      <c r="B310" s="9"/>
      <c r="C310" s="10"/>
      <c r="D310" s="10"/>
      <c r="E310" s="10"/>
    </row>
    <row r="311" spans="1:5" x14ac:dyDescent="0.25">
      <c r="A311" s="9"/>
      <c r="B311" s="9"/>
      <c r="C311" s="10"/>
      <c r="D311" s="10"/>
      <c r="E311" s="10"/>
    </row>
    <row r="312" spans="1:5" x14ac:dyDescent="0.25">
      <c r="A312" s="9"/>
      <c r="B312" s="9"/>
      <c r="C312" s="10"/>
      <c r="D312" s="10"/>
      <c r="E312" s="10"/>
    </row>
    <row r="313" spans="1:5" x14ac:dyDescent="0.25">
      <c r="A313" s="9"/>
      <c r="B313" s="9"/>
      <c r="C313" s="10"/>
      <c r="D313" s="10"/>
      <c r="E313" s="10"/>
    </row>
    <row r="314" spans="1:5" x14ac:dyDescent="0.25">
      <c r="A314" s="9"/>
      <c r="B314" s="9"/>
      <c r="C314" s="10"/>
      <c r="D314" s="10"/>
      <c r="E314" s="10"/>
    </row>
    <row r="315" spans="1:5" x14ac:dyDescent="0.25">
      <c r="A315" s="9"/>
      <c r="B315" s="9"/>
      <c r="C315" s="10"/>
      <c r="D315" s="10"/>
      <c r="E315" s="10"/>
    </row>
    <row r="316" spans="1:5" x14ac:dyDescent="0.25">
      <c r="A316" s="9"/>
      <c r="B316" s="9"/>
      <c r="C316" s="10"/>
      <c r="D316" s="10"/>
      <c r="E316" s="10"/>
    </row>
    <row r="317" spans="1:5" x14ac:dyDescent="0.25">
      <c r="A317" s="9"/>
      <c r="B317" s="9"/>
      <c r="C317" s="10"/>
      <c r="D317" s="10"/>
      <c r="E317" s="10"/>
    </row>
    <row r="318" spans="1:5" x14ac:dyDescent="0.25">
      <c r="A318" s="9"/>
      <c r="B318" s="9"/>
      <c r="C318" s="10"/>
      <c r="D318" s="10"/>
      <c r="E318" s="10"/>
    </row>
    <row r="319" spans="1:5" x14ac:dyDescent="0.25">
      <c r="A319" s="9"/>
      <c r="B319" s="9"/>
      <c r="C319" s="10"/>
      <c r="D319" s="10"/>
      <c r="E319" s="10"/>
    </row>
    <row r="320" spans="1:5" x14ac:dyDescent="0.25">
      <c r="A320" s="9"/>
      <c r="B320" s="9"/>
      <c r="C320" s="10"/>
      <c r="D320" s="10"/>
      <c r="E320" s="10"/>
    </row>
    <row r="321" spans="1:5" x14ac:dyDescent="0.25">
      <c r="A321" s="9"/>
      <c r="B321" s="9"/>
      <c r="C321" s="10"/>
      <c r="D321" s="10"/>
      <c r="E321" s="10"/>
    </row>
    <row r="322" spans="1:5" x14ac:dyDescent="0.25">
      <c r="A322" s="9"/>
      <c r="B322" s="9"/>
      <c r="C322" s="10"/>
      <c r="D322" s="10"/>
      <c r="E322" s="10"/>
    </row>
    <row r="323" spans="1:5" x14ac:dyDescent="0.25">
      <c r="A323" s="9"/>
      <c r="B323" s="9"/>
      <c r="C323" s="10"/>
      <c r="D323" s="10"/>
      <c r="E323" s="10"/>
    </row>
    <row r="324" spans="1:5" x14ac:dyDescent="0.25">
      <c r="A324" s="9"/>
      <c r="B324" s="9"/>
      <c r="C324" s="10"/>
      <c r="D324" s="10"/>
      <c r="E324" s="10"/>
    </row>
    <row r="325" spans="1:5" x14ac:dyDescent="0.25">
      <c r="A325" s="9"/>
      <c r="B325" s="9"/>
      <c r="C325" s="10"/>
      <c r="D325" s="10"/>
      <c r="E325" s="10"/>
    </row>
    <row r="326" spans="1:5" x14ac:dyDescent="0.25">
      <c r="A326" s="9"/>
      <c r="B326" s="9"/>
      <c r="C326" s="10"/>
      <c r="D326" s="10"/>
      <c r="E326" s="10"/>
    </row>
    <row r="327" spans="1:5" x14ac:dyDescent="0.25">
      <c r="A327" s="9"/>
      <c r="B327" s="9"/>
      <c r="C327" s="10"/>
      <c r="D327" s="10"/>
      <c r="E327" s="10"/>
    </row>
    <row r="328" spans="1:5" x14ac:dyDescent="0.25">
      <c r="A328" s="9"/>
      <c r="B328" s="9"/>
      <c r="C328" s="10"/>
      <c r="D328" s="10"/>
      <c r="E328" s="10"/>
    </row>
    <row r="329" spans="1:5" x14ac:dyDescent="0.25">
      <c r="A329" s="9"/>
      <c r="B329" s="9"/>
      <c r="C329" s="10"/>
      <c r="D329" s="10"/>
      <c r="E329" s="10"/>
    </row>
    <row r="330" spans="1:5" x14ac:dyDescent="0.25">
      <c r="A330" s="9"/>
      <c r="B330" s="9"/>
      <c r="C330" s="10"/>
      <c r="D330" s="10"/>
      <c r="E330" s="10"/>
    </row>
    <row r="331" spans="1:5" x14ac:dyDescent="0.25">
      <c r="A331" s="9"/>
      <c r="B331" s="9"/>
      <c r="C331" s="10"/>
      <c r="D331" s="10"/>
      <c r="E331" s="10"/>
    </row>
    <row r="332" spans="1:5" x14ac:dyDescent="0.25">
      <c r="A332" s="9"/>
      <c r="B332" s="9"/>
      <c r="C332" s="10"/>
      <c r="D332" s="10"/>
      <c r="E332" s="10"/>
    </row>
    <row r="333" spans="1:5" x14ac:dyDescent="0.25">
      <c r="A333" s="9"/>
      <c r="B333" s="9"/>
      <c r="C333" s="10"/>
      <c r="D333" s="10"/>
      <c r="E333" s="10"/>
    </row>
    <row r="334" spans="1:5" x14ac:dyDescent="0.25">
      <c r="A334" s="9"/>
      <c r="B334" s="9"/>
      <c r="C334" s="10"/>
      <c r="D334" s="10"/>
      <c r="E334" s="10"/>
    </row>
    <row r="335" spans="1:5" x14ac:dyDescent="0.25">
      <c r="A335" s="9"/>
      <c r="B335" s="9"/>
      <c r="C335" s="10"/>
      <c r="D335" s="10"/>
      <c r="E335" s="10"/>
    </row>
    <row r="336" spans="1:5" x14ac:dyDescent="0.25">
      <c r="A336" s="9"/>
      <c r="B336" s="9"/>
      <c r="C336" s="10"/>
      <c r="D336" s="10"/>
      <c r="E336" s="10"/>
    </row>
    <row r="337" spans="1:5" x14ac:dyDescent="0.25">
      <c r="A337" s="9"/>
      <c r="B337" s="9"/>
      <c r="C337" s="10"/>
      <c r="D337" s="10"/>
      <c r="E337" s="10"/>
    </row>
    <row r="338" spans="1:5" x14ac:dyDescent="0.25">
      <c r="A338" s="9"/>
      <c r="B338" s="9"/>
      <c r="C338" s="10"/>
      <c r="D338" s="10"/>
      <c r="E338" s="10"/>
    </row>
    <row r="339" spans="1:5" x14ac:dyDescent="0.25">
      <c r="A339" s="9"/>
      <c r="B339" s="9"/>
      <c r="C339" s="10"/>
      <c r="D339" s="10"/>
      <c r="E339" s="10"/>
    </row>
    <row r="340" spans="1:5" x14ac:dyDescent="0.25">
      <c r="A340" s="9"/>
      <c r="B340" s="9"/>
      <c r="C340" s="10"/>
      <c r="D340" s="10"/>
      <c r="E340" s="10"/>
    </row>
    <row r="341" spans="1:5" x14ac:dyDescent="0.25">
      <c r="A341" s="9"/>
      <c r="B341" s="9"/>
      <c r="C341" s="10"/>
      <c r="D341" s="10"/>
      <c r="E341" s="10"/>
    </row>
    <row r="342" spans="1:5" x14ac:dyDescent="0.25">
      <c r="A342" s="9"/>
      <c r="B342" s="9"/>
      <c r="C342" s="10"/>
      <c r="D342" s="10"/>
      <c r="E342" s="10"/>
    </row>
    <row r="343" spans="1:5" x14ac:dyDescent="0.25">
      <c r="A343" s="9"/>
      <c r="B343" s="9"/>
      <c r="C343" s="10"/>
      <c r="D343" s="10"/>
      <c r="E343" s="10"/>
    </row>
    <row r="344" spans="1:5" x14ac:dyDescent="0.25">
      <c r="A344" s="9"/>
      <c r="B344" s="9"/>
      <c r="C344" s="10"/>
      <c r="D344" s="10"/>
      <c r="E344" s="10"/>
    </row>
    <row r="345" spans="1:5" x14ac:dyDescent="0.25">
      <c r="A345" s="9"/>
      <c r="B345" s="9"/>
      <c r="C345" s="10"/>
      <c r="D345" s="10"/>
      <c r="E345" s="10"/>
    </row>
    <row r="346" spans="1:5" x14ac:dyDescent="0.25">
      <c r="A346" s="9"/>
      <c r="B346" s="9"/>
      <c r="C346" s="10"/>
      <c r="D346" s="10"/>
      <c r="E346" s="10"/>
    </row>
    <row r="347" spans="1:5" x14ac:dyDescent="0.25">
      <c r="A347" s="9"/>
      <c r="B347" s="9"/>
      <c r="C347" s="10"/>
      <c r="D347" s="10"/>
      <c r="E347" s="10"/>
    </row>
    <row r="348" spans="1:5" x14ac:dyDescent="0.25">
      <c r="A348" s="9"/>
      <c r="B348" s="9"/>
      <c r="C348" s="10"/>
      <c r="D348" s="10"/>
      <c r="E348" s="10"/>
    </row>
    <row r="349" spans="1:5" x14ac:dyDescent="0.25">
      <c r="A349" s="9"/>
      <c r="B349" s="9"/>
      <c r="C349" s="10"/>
      <c r="D349" s="10"/>
      <c r="E349" s="10"/>
    </row>
    <row r="350" spans="1:5" x14ac:dyDescent="0.25">
      <c r="A350" s="9"/>
      <c r="B350" s="9"/>
      <c r="C350" s="10"/>
      <c r="D350" s="10"/>
      <c r="E350" s="10"/>
    </row>
    <row r="351" spans="1:5" x14ac:dyDescent="0.25">
      <c r="A351" s="9"/>
      <c r="B351" s="9"/>
      <c r="C351" s="10"/>
      <c r="D351" s="10"/>
      <c r="E351" s="10"/>
    </row>
    <row r="352" spans="1:5" x14ac:dyDescent="0.25">
      <c r="A352" s="9"/>
      <c r="B352" s="9"/>
      <c r="C352" s="10"/>
      <c r="D352" s="10"/>
      <c r="E352" s="10"/>
    </row>
    <row r="353" spans="1:5" x14ac:dyDescent="0.25">
      <c r="A353" s="9"/>
      <c r="B353" s="9"/>
      <c r="C353" s="10"/>
      <c r="D353" s="10"/>
      <c r="E353" s="10"/>
    </row>
    <row r="354" spans="1:5" x14ac:dyDescent="0.25">
      <c r="A354" s="9"/>
      <c r="B354" s="9"/>
      <c r="C354" s="10"/>
      <c r="D354" s="10"/>
      <c r="E354" s="10"/>
    </row>
    <row r="355" spans="1:5" x14ac:dyDescent="0.25">
      <c r="A355" s="9"/>
      <c r="B355" s="9"/>
      <c r="C355" s="10"/>
      <c r="D355" s="10"/>
      <c r="E355" s="10"/>
    </row>
    <row r="356" spans="1:5" x14ac:dyDescent="0.25">
      <c r="A356" s="9"/>
      <c r="B356" s="9"/>
      <c r="C356" s="10"/>
      <c r="D356" s="10"/>
      <c r="E356" s="10"/>
    </row>
    <row r="357" spans="1:5" x14ac:dyDescent="0.25">
      <c r="A357" s="9"/>
      <c r="B357" s="9"/>
      <c r="C357" s="10"/>
      <c r="D357" s="10"/>
      <c r="E357" s="10"/>
    </row>
    <row r="358" spans="1:5" x14ac:dyDescent="0.25">
      <c r="A358" s="9"/>
      <c r="B358" s="9"/>
      <c r="C358" s="10"/>
      <c r="D358" s="10"/>
      <c r="E358" s="10"/>
    </row>
    <row r="359" spans="1:5" x14ac:dyDescent="0.25">
      <c r="A359" s="9"/>
      <c r="B359" s="9"/>
      <c r="C359" s="10"/>
      <c r="D359" s="10"/>
      <c r="E359" s="10"/>
    </row>
    <row r="360" spans="1:5" x14ac:dyDescent="0.25">
      <c r="A360" s="9"/>
      <c r="B360" s="9"/>
      <c r="C360" s="10"/>
      <c r="D360" s="10"/>
      <c r="E360" s="10"/>
    </row>
    <row r="361" spans="1:5" x14ac:dyDescent="0.25">
      <c r="A361" s="9"/>
      <c r="B361" s="9"/>
      <c r="C361" s="10"/>
      <c r="D361" s="10"/>
      <c r="E361" s="10"/>
    </row>
    <row r="362" spans="1:5" x14ac:dyDescent="0.25">
      <c r="A362" s="9"/>
      <c r="B362" s="9"/>
      <c r="C362" s="10"/>
      <c r="D362" s="10"/>
      <c r="E362" s="10"/>
    </row>
    <row r="363" spans="1:5" x14ac:dyDescent="0.25">
      <c r="A363" s="9"/>
      <c r="B363" s="9"/>
      <c r="C363" s="10"/>
      <c r="D363" s="10"/>
      <c r="E363" s="10"/>
    </row>
    <row r="364" spans="1:5" x14ac:dyDescent="0.25">
      <c r="A364" s="9"/>
      <c r="B364" s="9"/>
      <c r="C364" s="10"/>
      <c r="D364" s="10"/>
      <c r="E364" s="10"/>
    </row>
    <row r="365" spans="1:5" x14ac:dyDescent="0.25">
      <c r="A365" s="9"/>
      <c r="B365" s="9"/>
      <c r="C365" s="10"/>
      <c r="D365" s="10"/>
      <c r="E365" s="10"/>
    </row>
    <row r="366" spans="1:5" x14ac:dyDescent="0.25">
      <c r="A366" s="9"/>
      <c r="B366" s="9"/>
      <c r="C366" s="10"/>
      <c r="D366" s="10"/>
      <c r="E366" s="10"/>
    </row>
    <row r="367" spans="1:5" x14ac:dyDescent="0.25">
      <c r="A367" s="9"/>
      <c r="B367" s="9"/>
      <c r="C367" s="10"/>
      <c r="D367" s="10"/>
      <c r="E367" s="10"/>
    </row>
    <row r="368" spans="1:5" x14ac:dyDescent="0.25">
      <c r="A368" s="9"/>
      <c r="B368" s="9"/>
      <c r="C368" s="10"/>
      <c r="D368" s="10"/>
      <c r="E368" s="10"/>
    </row>
    <row r="369" spans="1:5" x14ac:dyDescent="0.25">
      <c r="A369" s="9"/>
      <c r="B369" s="9"/>
      <c r="C369" s="10"/>
      <c r="D369" s="10"/>
      <c r="E369" s="10"/>
    </row>
    <row r="370" spans="1:5" x14ac:dyDescent="0.25">
      <c r="A370" s="9"/>
      <c r="B370" s="9"/>
      <c r="C370" s="10"/>
      <c r="D370" s="10"/>
      <c r="E370" s="10"/>
    </row>
    <row r="371" spans="1:5" x14ac:dyDescent="0.25">
      <c r="A371" s="9"/>
      <c r="B371" s="9"/>
      <c r="C371" s="10"/>
      <c r="D371" s="10"/>
      <c r="E371" s="10"/>
    </row>
    <row r="372" spans="1:5" x14ac:dyDescent="0.25">
      <c r="A372" s="9"/>
      <c r="B372" s="9"/>
      <c r="C372" s="10"/>
      <c r="D372" s="10"/>
      <c r="E372" s="10"/>
    </row>
    <row r="373" spans="1:5" x14ac:dyDescent="0.25">
      <c r="A373" s="9"/>
      <c r="B373" s="9"/>
      <c r="C373" s="10"/>
      <c r="D373" s="10"/>
      <c r="E373" s="10"/>
    </row>
    <row r="374" spans="1:5" x14ac:dyDescent="0.25">
      <c r="A374" s="9"/>
      <c r="B374" s="9"/>
      <c r="C374" s="10"/>
      <c r="D374" s="10"/>
      <c r="E374" s="10"/>
    </row>
    <row r="375" spans="1:5" x14ac:dyDescent="0.25">
      <c r="A375" s="9"/>
      <c r="B375" s="9"/>
      <c r="C375" s="10"/>
      <c r="D375" s="10"/>
      <c r="E375" s="10"/>
    </row>
    <row r="376" spans="1:5" x14ac:dyDescent="0.25">
      <c r="A376" s="9"/>
      <c r="B376" s="9"/>
      <c r="C376" s="10"/>
      <c r="D376" s="10"/>
      <c r="E376" s="10"/>
    </row>
    <row r="377" spans="1:5" x14ac:dyDescent="0.25">
      <c r="A377" s="9"/>
      <c r="B377" s="9"/>
      <c r="C377" s="10"/>
      <c r="D377" s="10"/>
      <c r="E377" s="10"/>
    </row>
    <row r="378" spans="1:5" x14ac:dyDescent="0.25">
      <c r="A378" s="9"/>
      <c r="B378" s="9"/>
      <c r="C378" s="10"/>
      <c r="D378" s="10"/>
      <c r="E378" s="10"/>
    </row>
    <row r="379" spans="1:5" x14ac:dyDescent="0.25">
      <c r="A379" s="9"/>
      <c r="B379" s="9"/>
      <c r="C379" s="10"/>
      <c r="D379" s="10"/>
      <c r="E379" s="10"/>
    </row>
    <row r="380" spans="1:5" x14ac:dyDescent="0.25">
      <c r="A380" s="9"/>
      <c r="B380" s="9"/>
      <c r="C380" s="10"/>
      <c r="D380" s="10"/>
      <c r="E380" s="10"/>
    </row>
    <row r="381" spans="1:5" x14ac:dyDescent="0.25">
      <c r="A381" s="9"/>
      <c r="B381" s="9"/>
      <c r="C381" s="10"/>
      <c r="D381" s="10"/>
      <c r="E381" s="10"/>
    </row>
    <row r="382" spans="1:5" x14ac:dyDescent="0.25">
      <c r="A382" s="9"/>
      <c r="B382" s="9"/>
      <c r="C382" s="10"/>
      <c r="D382" s="10"/>
      <c r="E382" s="10"/>
    </row>
    <row r="383" spans="1:5" x14ac:dyDescent="0.25">
      <c r="A383" s="9"/>
      <c r="B383" s="9"/>
      <c r="C383" s="10"/>
      <c r="D383" s="10"/>
      <c r="E383" s="10"/>
    </row>
    <row r="384" spans="1:5" x14ac:dyDescent="0.25">
      <c r="A384" s="9"/>
      <c r="B384" s="9"/>
      <c r="C384" s="10"/>
      <c r="D384" s="10"/>
      <c r="E384" s="10"/>
    </row>
    <row r="385" spans="1:5" x14ac:dyDescent="0.25">
      <c r="A385" s="9"/>
      <c r="B385" s="9"/>
      <c r="C385" s="10"/>
      <c r="D385" s="10"/>
      <c r="E385" s="10"/>
    </row>
    <row r="386" spans="1:5" x14ac:dyDescent="0.25">
      <c r="A386" s="9"/>
      <c r="B386" s="9"/>
      <c r="C386" s="10"/>
      <c r="D386" s="10"/>
      <c r="E386" s="10"/>
    </row>
    <row r="387" spans="1:5" x14ac:dyDescent="0.25">
      <c r="A387" s="9"/>
      <c r="B387" s="9"/>
      <c r="C387" s="10"/>
      <c r="D387" s="10"/>
      <c r="E387" s="10"/>
    </row>
    <row r="388" spans="1:5" x14ac:dyDescent="0.25">
      <c r="A388" s="9"/>
      <c r="B388" s="9"/>
      <c r="C388" s="10"/>
      <c r="D388" s="10"/>
      <c r="E388" s="10"/>
    </row>
    <row r="389" spans="1:5" x14ac:dyDescent="0.25">
      <c r="A389" s="9"/>
      <c r="B389" s="9"/>
      <c r="C389" s="10"/>
      <c r="D389" s="10"/>
      <c r="E389" s="10"/>
    </row>
    <row r="390" spans="1:5" x14ac:dyDescent="0.25">
      <c r="A390" s="9"/>
      <c r="B390" s="9"/>
      <c r="C390" s="10"/>
      <c r="D390" s="10"/>
      <c r="E390" s="10"/>
    </row>
    <row r="391" spans="1:5" x14ac:dyDescent="0.25">
      <c r="A391" s="9"/>
      <c r="B391" s="9"/>
      <c r="C391" s="10"/>
      <c r="D391" s="10"/>
      <c r="E391" s="10"/>
    </row>
    <row r="392" spans="1:5" x14ac:dyDescent="0.25">
      <c r="A392" s="9"/>
      <c r="B392" s="9"/>
      <c r="C392" s="10"/>
      <c r="D392" s="10"/>
      <c r="E392" s="10"/>
    </row>
    <row r="393" spans="1:5" x14ac:dyDescent="0.25">
      <c r="A393" s="9"/>
      <c r="B393" s="9"/>
      <c r="C393" s="10"/>
      <c r="D393" s="10"/>
      <c r="E393" s="10"/>
    </row>
    <row r="394" spans="1:5" x14ac:dyDescent="0.25">
      <c r="A394" s="9"/>
      <c r="B394" s="9"/>
      <c r="C394" s="10"/>
      <c r="D394" s="10"/>
      <c r="E394" s="10"/>
    </row>
    <row r="395" spans="1:5" x14ac:dyDescent="0.25">
      <c r="A395" s="9"/>
      <c r="B395" s="9"/>
      <c r="C395" s="10"/>
      <c r="D395" s="10"/>
      <c r="E395" s="10"/>
    </row>
    <row r="396" spans="1:5" x14ac:dyDescent="0.25">
      <c r="A396" s="9"/>
      <c r="B396" s="9"/>
      <c r="C396" s="10"/>
      <c r="D396" s="10"/>
      <c r="E396" s="10"/>
    </row>
    <row r="397" spans="1:5" x14ac:dyDescent="0.25">
      <c r="A397" s="9"/>
      <c r="B397" s="9"/>
      <c r="C397" s="10"/>
      <c r="D397" s="10"/>
      <c r="E397" s="10"/>
    </row>
    <row r="398" spans="1:5" x14ac:dyDescent="0.25">
      <c r="A398" s="9"/>
      <c r="B398" s="9"/>
      <c r="C398" s="10"/>
      <c r="D398" s="10"/>
      <c r="E398" s="10"/>
    </row>
    <row r="399" spans="1:5" x14ac:dyDescent="0.25">
      <c r="A399" s="9"/>
      <c r="B399" s="9"/>
      <c r="C399" s="10"/>
      <c r="D399" s="10"/>
      <c r="E399" s="10"/>
    </row>
    <row r="400" spans="1:5" x14ac:dyDescent="0.25">
      <c r="A400" s="9"/>
      <c r="B400" s="9"/>
      <c r="C400" s="10"/>
      <c r="D400" s="10"/>
      <c r="E400" s="10"/>
    </row>
    <row r="401" spans="1:5" x14ac:dyDescent="0.25">
      <c r="A401" s="9"/>
      <c r="B401" s="9"/>
      <c r="C401" s="10"/>
      <c r="D401" s="10"/>
      <c r="E401" s="10"/>
    </row>
    <row r="402" spans="1:5" x14ac:dyDescent="0.25">
      <c r="A402" s="9"/>
      <c r="B402" s="9"/>
      <c r="C402" s="10"/>
      <c r="D402" s="10"/>
      <c r="E402" s="10"/>
    </row>
    <row r="403" spans="1:5" x14ac:dyDescent="0.25">
      <c r="A403" s="9"/>
      <c r="B403" s="9"/>
      <c r="C403" s="10"/>
      <c r="D403" s="10"/>
      <c r="E403" s="10"/>
    </row>
    <row r="404" spans="1:5" x14ac:dyDescent="0.25">
      <c r="A404" s="9"/>
      <c r="B404" s="9"/>
      <c r="C404" s="10"/>
      <c r="D404" s="10"/>
      <c r="E404" s="10"/>
    </row>
    <row r="405" spans="1:5" x14ac:dyDescent="0.25">
      <c r="A405" s="9"/>
      <c r="B405" s="9"/>
      <c r="C405" s="10"/>
      <c r="D405" s="10"/>
      <c r="E405" s="10"/>
    </row>
    <row r="406" spans="1:5" x14ac:dyDescent="0.25">
      <c r="A406" s="9"/>
      <c r="B406" s="9"/>
      <c r="C406" s="10"/>
      <c r="D406" s="10"/>
      <c r="E406" s="10"/>
    </row>
    <row r="407" spans="1:5" x14ac:dyDescent="0.25">
      <c r="A407" s="9"/>
      <c r="B407" s="9"/>
      <c r="C407" s="10"/>
      <c r="D407" s="10"/>
      <c r="E407" s="10"/>
    </row>
    <row r="408" spans="1:5" x14ac:dyDescent="0.25">
      <c r="A408" s="9"/>
      <c r="B408" s="9"/>
      <c r="C408" s="10"/>
      <c r="D408" s="10"/>
      <c r="E408" s="10"/>
    </row>
    <row r="409" spans="1:5" x14ac:dyDescent="0.25">
      <c r="A409" s="9"/>
      <c r="B409" s="9"/>
      <c r="C409" s="10"/>
      <c r="D409" s="10"/>
      <c r="E409" s="10"/>
    </row>
    <row r="410" spans="1:5" x14ac:dyDescent="0.25">
      <c r="A410" s="9"/>
      <c r="B410" s="9"/>
      <c r="C410" s="10"/>
      <c r="D410" s="10"/>
      <c r="E410" s="10"/>
    </row>
    <row r="411" spans="1:5" x14ac:dyDescent="0.25">
      <c r="A411" s="9"/>
      <c r="B411" s="9"/>
      <c r="C411" s="10"/>
      <c r="D411" s="10"/>
      <c r="E411" s="10"/>
    </row>
    <row r="412" spans="1:5" x14ac:dyDescent="0.25">
      <c r="A412" s="9"/>
      <c r="B412" s="9"/>
      <c r="C412" s="10"/>
      <c r="D412" s="10"/>
      <c r="E412" s="10"/>
    </row>
    <row r="413" spans="1:5" x14ac:dyDescent="0.25">
      <c r="A413" s="9"/>
      <c r="B413" s="9"/>
      <c r="C413" s="10"/>
      <c r="D413" s="10"/>
      <c r="E413" s="10"/>
    </row>
    <row r="414" spans="1:5" x14ac:dyDescent="0.25">
      <c r="A414" s="9"/>
      <c r="B414" s="9"/>
      <c r="C414" s="10"/>
      <c r="D414" s="10"/>
      <c r="E414" s="10"/>
    </row>
    <row r="415" spans="1:5" x14ac:dyDescent="0.25">
      <c r="A415" s="9"/>
      <c r="B415" s="9"/>
      <c r="C415" s="10"/>
      <c r="D415" s="10"/>
      <c r="E415" s="10"/>
    </row>
    <row r="416" spans="1:5" x14ac:dyDescent="0.25">
      <c r="A416" s="9"/>
      <c r="B416" s="9"/>
      <c r="C416" s="10"/>
      <c r="D416" s="10"/>
      <c r="E416" s="10"/>
    </row>
    <row r="417" spans="1:5" x14ac:dyDescent="0.25">
      <c r="A417" s="9"/>
      <c r="B417" s="9"/>
      <c r="C417" s="10"/>
      <c r="D417" s="10"/>
      <c r="E417" s="10"/>
    </row>
    <row r="418" spans="1:5" x14ac:dyDescent="0.25">
      <c r="A418" s="9"/>
      <c r="B418" s="9"/>
      <c r="C418" s="10"/>
      <c r="D418" s="10"/>
      <c r="E418" s="10"/>
    </row>
    <row r="419" spans="1:5" x14ac:dyDescent="0.25">
      <c r="A419" s="9"/>
      <c r="B419" s="9"/>
      <c r="C419" s="10"/>
      <c r="D419" s="10"/>
      <c r="E419" s="10"/>
    </row>
    <row r="420" spans="1:5" x14ac:dyDescent="0.25">
      <c r="A420" s="9"/>
      <c r="B420" s="9"/>
      <c r="C420" s="10"/>
      <c r="D420" s="10"/>
      <c r="E420" s="10"/>
    </row>
    <row r="421" spans="1:5" x14ac:dyDescent="0.25">
      <c r="A421" s="9"/>
      <c r="B421" s="9"/>
      <c r="C421" s="10"/>
      <c r="D421" s="10"/>
      <c r="E421" s="10"/>
    </row>
    <row r="422" spans="1:5" x14ac:dyDescent="0.25">
      <c r="A422" s="9"/>
      <c r="B422" s="9"/>
      <c r="C422" s="10"/>
      <c r="D422" s="10"/>
      <c r="E422" s="10"/>
    </row>
    <row r="423" spans="1:5" x14ac:dyDescent="0.25">
      <c r="A423" s="9"/>
      <c r="B423" s="9"/>
      <c r="C423" s="10"/>
      <c r="D423" s="10"/>
      <c r="E423" s="10"/>
    </row>
    <row r="424" spans="1:5" x14ac:dyDescent="0.25">
      <c r="A424" s="9"/>
      <c r="B424" s="9"/>
      <c r="C424" s="10"/>
      <c r="D424" s="10"/>
      <c r="E424" s="10"/>
    </row>
    <row r="425" spans="1:5" x14ac:dyDescent="0.25">
      <c r="A425" s="9"/>
      <c r="B425" s="9"/>
      <c r="C425" s="10"/>
      <c r="D425" s="10"/>
      <c r="E425" s="10"/>
    </row>
    <row r="426" spans="1:5" x14ac:dyDescent="0.25">
      <c r="A426" s="9"/>
      <c r="B426" s="9"/>
      <c r="C426" s="10"/>
      <c r="D426" s="10"/>
      <c r="E426" s="10"/>
    </row>
    <row r="427" spans="1:5" x14ac:dyDescent="0.25">
      <c r="A427" s="9"/>
      <c r="B427" s="9"/>
      <c r="C427" s="10"/>
      <c r="D427" s="10"/>
      <c r="E427" s="10"/>
    </row>
    <row r="428" spans="1:5" x14ac:dyDescent="0.25">
      <c r="A428" s="9"/>
      <c r="B428" s="9"/>
      <c r="C428" s="10"/>
      <c r="D428" s="10"/>
      <c r="E428" s="10"/>
    </row>
    <row r="429" spans="1:5" x14ac:dyDescent="0.25">
      <c r="A429" s="9"/>
      <c r="B429" s="9"/>
      <c r="C429" s="10"/>
      <c r="D429" s="10"/>
      <c r="E429" s="10"/>
    </row>
    <row r="430" spans="1:5" x14ac:dyDescent="0.25">
      <c r="A430" s="9"/>
      <c r="B430" s="9"/>
      <c r="C430" s="10"/>
      <c r="D430" s="10"/>
      <c r="E430" s="10"/>
    </row>
    <row r="431" spans="1:5" x14ac:dyDescent="0.25">
      <c r="A431" s="9"/>
      <c r="B431" s="9"/>
      <c r="C431" s="10"/>
      <c r="D431" s="10"/>
      <c r="E431" s="10"/>
    </row>
    <row r="432" spans="1:5" x14ac:dyDescent="0.25">
      <c r="A432" s="9"/>
      <c r="B432" s="9"/>
      <c r="C432" s="10"/>
      <c r="D432" s="10"/>
      <c r="E432" s="10"/>
    </row>
    <row r="433" spans="1:5" x14ac:dyDescent="0.25">
      <c r="A433" s="9"/>
      <c r="B433" s="9"/>
      <c r="C433" s="10"/>
      <c r="D433" s="10"/>
      <c r="E433" s="10"/>
    </row>
    <row r="434" spans="1:5" x14ac:dyDescent="0.25">
      <c r="A434" s="9"/>
      <c r="B434" s="9"/>
      <c r="C434" s="10"/>
      <c r="D434" s="10"/>
      <c r="E434" s="10"/>
    </row>
    <row r="435" spans="1:5" x14ac:dyDescent="0.25">
      <c r="A435" s="9"/>
      <c r="B435" s="9"/>
      <c r="C435" s="10"/>
      <c r="D435" s="10"/>
      <c r="E435" s="10"/>
    </row>
    <row r="436" spans="1:5" x14ac:dyDescent="0.25">
      <c r="A436" s="9"/>
      <c r="B436" s="9"/>
      <c r="C436" s="10"/>
      <c r="D436" s="10"/>
      <c r="E436" s="10"/>
    </row>
    <row r="437" spans="1:5" x14ac:dyDescent="0.25">
      <c r="A437" s="9"/>
      <c r="B437" s="9"/>
      <c r="C437" s="10"/>
      <c r="D437" s="10"/>
      <c r="E437" s="10"/>
    </row>
    <row r="438" spans="1:5" x14ac:dyDescent="0.25">
      <c r="A438" s="9"/>
      <c r="B438" s="9"/>
      <c r="C438" s="10"/>
      <c r="D438" s="10"/>
      <c r="E438" s="10"/>
    </row>
    <row r="439" spans="1:5" x14ac:dyDescent="0.25">
      <c r="A439" s="9"/>
      <c r="B439" s="9"/>
      <c r="C439" s="10"/>
      <c r="D439" s="10"/>
      <c r="E439" s="10"/>
    </row>
    <row r="440" spans="1:5" x14ac:dyDescent="0.25">
      <c r="A440" s="9"/>
      <c r="B440" s="9"/>
      <c r="C440" s="10"/>
      <c r="D440" s="10"/>
      <c r="E440" s="10"/>
    </row>
    <row r="441" spans="1:5" x14ac:dyDescent="0.25">
      <c r="A441" s="9"/>
      <c r="B441" s="9"/>
      <c r="C441" s="10"/>
      <c r="D441" s="10"/>
      <c r="E441" s="10"/>
    </row>
    <row r="442" spans="1:5" x14ac:dyDescent="0.25">
      <c r="A442" s="9"/>
      <c r="B442" s="9"/>
      <c r="C442" s="10"/>
      <c r="D442" s="10"/>
      <c r="E442" s="10"/>
    </row>
    <row r="443" spans="1:5" x14ac:dyDescent="0.25">
      <c r="A443" s="9"/>
      <c r="B443" s="9"/>
      <c r="C443" s="10"/>
      <c r="D443" s="10"/>
      <c r="E443" s="10"/>
    </row>
    <row r="444" spans="1:5" x14ac:dyDescent="0.25">
      <c r="A444" s="9"/>
      <c r="B444" s="9"/>
      <c r="C444" s="10"/>
      <c r="D444" s="10"/>
      <c r="E444" s="10"/>
    </row>
    <row r="445" spans="1:5" x14ac:dyDescent="0.25">
      <c r="A445" s="9"/>
      <c r="B445" s="9"/>
      <c r="C445" s="10"/>
      <c r="D445" s="10"/>
      <c r="E445" s="10"/>
    </row>
    <row r="446" spans="1:5" x14ac:dyDescent="0.25">
      <c r="A446" s="9"/>
      <c r="B446" s="9"/>
      <c r="C446" s="10"/>
      <c r="D446" s="10"/>
      <c r="E446" s="10"/>
    </row>
    <row r="447" spans="1:5" x14ac:dyDescent="0.25">
      <c r="A447" s="9"/>
      <c r="B447" s="9"/>
      <c r="C447" s="10"/>
      <c r="D447" s="10"/>
      <c r="E447" s="10"/>
    </row>
    <row r="448" spans="1:5" x14ac:dyDescent="0.25">
      <c r="A448" s="9"/>
      <c r="B448" s="9"/>
      <c r="C448" s="10"/>
      <c r="D448" s="10"/>
      <c r="E448" s="10"/>
    </row>
    <row r="449" spans="1:5" x14ac:dyDescent="0.25">
      <c r="A449" s="9"/>
      <c r="B449" s="9"/>
      <c r="C449" s="10"/>
      <c r="D449" s="10"/>
      <c r="E449" s="10"/>
    </row>
    <row r="450" spans="1:5" x14ac:dyDescent="0.25">
      <c r="A450" s="9"/>
      <c r="B450" s="9"/>
      <c r="C450" s="10"/>
      <c r="D450" s="10"/>
      <c r="E450" s="10"/>
    </row>
    <row r="451" spans="1:5" x14ac:dyDescent="0.25">
      <c r="A451" s="9"/>
      <c r="B451" s="9"/>
      <c r="C451" s="10"/>
      <c r="D451" s="10"/>
      <c r="E451" s="10"/>
    </row>
    <row r="452" spans="1:5" x14ac:dyDescent="0.25">
      <c r="A452" s="9"/>
      <c r="B452" s="9"/>
      <c r="C452" s="10"/>
      <c r="D452" s="10"/>
      <c r="E452" s="10"/>
    </row>
    <row r="453" spans="1:5" x14ac:dyDescent="0.25">
      <c r="A453" s="9"/>
      <c r="B453" s="9"/>
      <c r="C453" s="10"/>
      <c r="D453" s="10"/>
      <c r="E453" s="10"/>
    </row>
    <row r="454" spans="1:5" x14ac:dyDescent="0.25">
      <c r="A454" s="9"/>
      <c r="B454" s="9"/>
      <c r="C454" s="10"/>
      <c r="D454" s="10"/>
      <c r="E454" s="10"/>
    </row>
    <row r="455" spans="1:5" x14ac:dyDescent="0.25">
      <c r="A455" s="9"/>
      <c r="B455" s="9"/>
      <c r="C455" s="10"/>
      <c r="D455" s="10"/>
      <c r="E455" s="10"/>
    </row>
  </sheetData>
  <mergeCells count="3">
    <mergeCell ref="A5:E5"/>
    <mergeCell ref="D4:E4"/>
    <mergeCell ref="D2:E2"/>
  </mergeCells>
  <pageMargins left="0.11811023622047245" right="0.11811023622047245" top="0.15748031496062992" bottom="0.15748031496062992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5"/>
  <sheetViews>
    <sheetView showZeros="0" view="pageBreakPreview" zoomScale="85" zoomScaleNormal="120" zoomScaleSheetLayoutView="85" workbookViewId="0">
      <selection activeCell="G12" sqref="G12"/>
    </sheetView>
  </sheetViews>
  <sheetFormatPr defaultColWidth="9.140625" defaultRowHeight="15" x14ac:dyDescent="0.25"/>
  <cols>
    <col min="1" max="1" width="9.7109375" style="4" customWidth="1"/>
    <col min="2" max="2" width="26" style="4" customWidth="1"/>
    <col min="3" max="3" width="14.140625" style="5" customWidth="1"/>
    <col min="4" max="6" width="9.7109375" style="5" customWidth="1"/>
    <col min="7" max="12" width="10.7109375" style="5" customWidth="1"/>
    <col min="13" max="251" width="9.140625" style="4"/>
    <col min="252" max="252" width="10.7109375" style="4" customWidth="1"/>
    <col min="253" max="253" width="48.5703125" style="4" customWidth="1"/>
    <col min="254" max="254" width="12.5703125" style="4" customWidth="1"/>
    <col min="255" max="255" width="13" style="4" customWidth="1"/>
    <col min="256" max="256" width="10.5703125" style="4" customWidth="1"/>
    <col min="257" max="257" width="12.5703125" style="4" customWidth="1"/>
    <col min="258" max="258" width="11.28515625" style="4" customWidth="1"/>
    <col min="259" max="259" width="15.28515625" style="4" customWidth="1"/>
    <col min="260" max="260" width="10.85546875" style="4" customWidth="1"/>
    <col min="261" max="261" width="13.85546875" style="4" bestFit="1" customWidth="1"/>
    <col min="262" max="507" width="9.140625" style="4"/>
    <col min="508" max="508" width="10.7109375" style="4" customWidth="1"/>
    <col min="509" max="509" width="48.5703125" style="4" customWidth="1"/>
    <col min="510" max="510" width="12.5703125" style="4" customWidth="1"/>
    <col min="511" max="511" width="13" style="4" customWidth="1"/>
    <col min="512" max="512" width="10.5703125" style="4" customWidth="1"/>
    <col min="513" max="513" width="12.5703125" style="4" customWidth="1"/>
    <col min="514" max="514" width="11.28515625" style="4" customWidth="1"/>
    <col min="515" max="515" width="15.28515625" style="4" customWidth="1"/>
    <col min="516" max="516" width="10.85546875" style="4" customWidth="1"/>
    <col min="517" max="517" width="13.85546875" style="4" bestFit="1" customWidth="1"/>
    <col min="518" max="763" width="9.140625" style="4"/>
    <col min="764" max="764" width="10.7109375" style="4" customWidth="1"/>
    <col min="765" max="765" width="48.5703125" style="4" customWidth="1"/>
    <col min="766" max="766" width="12.5703125" style="4" customWidth="1"/>
    <col min="767" max="767" width="13" style="4" customWidth="1"/>
    <col min="768" max="768" width="10.5703125" style="4" customWidth="1"/>
    <col min="769" max="769" width="12.5703125" style="4" customWidth="1"/>
    <col min="770" max="770" width="11.28515625" style="4" customWidth="1"/>
    <col min="771" max="771" width="15.28515625" style="4" customWidth="1"/>
    <col min="772" max="772" width="10.85546875" style="4" customWidth="1"/>
    <col min="773" max="773" width="13.85546875" style="4" bestFit="1" customWidth="1"/>
    <col min="774" max="1019" width="9.140625" style="4"/>
    <col min="1020" max="1020" width="10.7109375" style="4" customWidth="1"/>
    <col min="1021" max="1021" width="48.5703125" style="4" customWidth="1"/>
    <col min="1022" max="1022" width="12.5703125" style="4" customWidth="1"/>
    <col min="1023" max="1023" width="13" style="4" customWidth="1"/>
    <col min="1024" max="1024" width="10.5703125" style="4" customWidth="1"/>
    <col min="1025" max="1025" width="12.5703125" style="4" customWidth="1"/>
    <col min="1026" max="1026" width="11.28515625" style="4" customWidth="1"/>
    <col min="1027" max="1027" width="15.28515625" style="4" customWidth="1"/>
    <col min="1028" max="1028" width="10.85546875" style="4" customWidth="1"/>
    <col min="1029" max="1029" width="13.85546875" style="4" bestFit="1" customWidth="1"/>
    <col min="1030" max="1275" width="9.140625" style="4"/>
    <col min="1276" max="1276" width="10.7109375" style="4" customWidth="1"/>
    <col min="1277" max="1277" width="48.5703125" style="4" customWidth="1"/>
    <col min="1278" max="1278" width="12.5703125" style="4" customWidth="1"/>
    <col min="1279" max="1279" width="13" style="4" customWidth="1"/>
    <col min="1280" max="1280" width="10.5703125" style="4" customWidth="1"/>
    <col min="1281" max="1281" width="12.5703125" style="4" customWidth="1"/>
    <col min="1282" max="1282" width="11.28515625" style="4" customWidth="1"/>
    <col min="1283" max="1283" width="15.28515625" style="4" customWidth="1"/>
    <col min="1284" max="1284" width="10.85546875" style="4" customWidth="1"/>
    <col min="1285" max="1285" width="13.85546875" style="4" bestFit="1" customWidth="1"/>
    <col min="1286" max="1531" width="9.140625" style="4"/>
    <col min="1532" max="1532" width="10.7109375" style="4" customWidth="1"/>
    <col min="1533" max="1533" width="48.5703125" style="4" customWidth="1"/>
    <col min="1534" max="1534" width="12.5703125" style="4" customWidth="1"/>
    <col min="1535" max="1535" width="13" style="4" customWidth="1"/>
    <col min="1536" max="1536" width="10.5703125" style="4" customWidth="1"/>
    <col min="1537" max="1537" width="12.5703125" style="4" customWidth="1"/>
    <col min="1538" max="1538" width="11.28515625" style="4" customWidth="1"/>
    <col min="1539" max="1539" width="15.28515625" style="4" customWidth="1"/>
    <col min="1540" max="1540" width="10.85546875" style="4" customWidth="1"/>
    <col min="1541" max="1541" width="13.85546875" style="4" bestFit="1" customWidth="1"/>
    <col min="1542" max="1787" width="9.140625" style="4"/>
    <col min="1788" max="1788" width="10.7109375" style="4" customWidth="1"/>
    <col min="1789" max="1789" width="48.5703125" style="4" customWidth="1"/>
    <col min="1790" max="1790" width="12.5703125" style="4" customWidth="1"/>
    <col min="1791" max="1791" width="13" style="4" customWidth="1"/>
    <col min="1792" max="1792" width="10.5703125" style="4" customWidth="1"/>
    <col min="1793" max="1793" width="12.5703125" style="4" customWidth="1"/>
    <col min="1794" max="1794" width="11.28515625" style="4" customWidth="1"/>
    <col min="1795" max="1795" width="15.28515625" style="4" customWidth="1"/>
    <col min="1796" max="1796" width="10.85546875" style="4" customWidth="1"/>
    <col min="1797" max="1797" width="13.85546875" style="4" bestFit="1" customWidth="1"/>
    <col min="1798" max="2043" width="9.140625" style="4"/>
    <col min="2044" max="2044" width="10.7109375" style="4" customWidth="1"/>
    <col min="2045" max="2045" width="48.5703125" style="4" customWidth="1"/>
    <col min="2046" max="2046" width="12.5703125" style="4" customWidth="1"/>
    <col min="2047" max="2047" width="13" style="4" customWidth="1"/>
    <col min="2048" max="2048" width="10.5703125" style="4" customWidth="1"/>
    <col min="2049" max="2049" width="12.5703125" style="4" customWidth="1"/>
    <col min="2050" max="2050" width="11.28515625" style="4" customWidth="1"/>
    <col min="2051" max="2051" width="15.28515625" style="4" customWidth="1"/>
    <col min="2052" max="2052" width="10.85546875" style="4" customWidth="1"/>
    <col min="2053" max="2053" width="13.85546875" style="4" bestFit="1" customWidth="1"/>
    <col min="2054" max="2299" width="9.140625" style="4"/>
    <col min="2300" max="2300" width="10.7109375" style="4" customWidth="1"/>
    <col min="2301" max="2301" width="48.5703125" style="4" customWidth="1"/>
    <col min="2302" max="2302" width="12.5703125" style="4" customWidth="1"/>
    <col min="2303" max="2303" width="13" style="4" customWidth="1"/>
    <col min="2304" max="2304" width="10.5703125" style="4" customWidth="1"/>
    <col min="2305" max="2305" width="12.5703125" style="4" customWidth="1"/>
    <col min="2306" max="2306" width="11.28515625" style="4" customWidth="1"/>
    <col min="2307" max="2307" width="15.28515625" style="4" customWidth="1"/>
    <col min="2308" max="2308" width="10.85546875" style="4" customWidth="1"/>
    <col min="2309" max="2309" width="13.85546875" style="4" bestFit="1" customWidth="1"/>
    <col min="2310" max="2555" width="9.140625" style="4"/>
    <col min="2556" max="2556" width="10.7109375" style="4" customWidth="1"/>
    <col min="2557" max="2557" width="48.5703125" style="4" customWidth="1"/>
    <col min="2558" max="2558" width="12.5703125" style="4" customWidth="1"/>
    <col min="2559" max="2559" width="13" style="4" customWidth="1"/>
    <col min="2560" max="2560" width="10.5703125" style="4" customWidth="1"/>
    <col min="2561" max="2561" width="12.5703125" style="4" customWidth="1"/>
    <col min="2562" max="2562" width="11.28515625" style="4" customWidth="1"/>
    <col min="2563" max="2563" width="15.28515625" style="4" customWidth="1"/>
    <col min="2564" max="2564" width="10.85546875" style="4" customWidth="1"/>
    <col min="2565" max="2565" width="13.85546875" style="4" bestFit="1" customWidth="1"/>
    <col min="2566" max="2811" width="9.140625" style="4"/>
    <col min="2812" max="2812" width="10.7109375" style="4" customWidth="1"/>
    <col min="2813" max="2813" width="48.5703125" style="4" customWidth="1"/>
    <col min="2814" max="2814" width="12.5703125" style="4" customWidth="1"/>
    <col min="2815" max="2815" width="13" style="4" customWidth="1"/>
    <col min="2816" max="2816" width="10.5703125" style="4" customWidth="1"/>
    <col min="2817" max="2817" width="12.5703125" style="4" customWidth="1"/>
    <col min="2818" max="2818" width="11.28515625" style="4" customWidth="1"/>
    <col min="2819" max="2819" width="15.28515625" style="4" customWidth="1"/>
    <col min="2820" max="2820" width="10.85546875" style="4" customWidth="1"/>
    <col min="2821" max="2821" width="13.85546875" style="4" bestFit="1" customWidth="1"/>
    <col min="2822" max="3067" width="9.140625" style="4"/>
    <col min="3068" max="3068" width="10.7109375" style="4" customWidth="1"/>
    <col min="3069" max="3069" width="48.5703125" style="4" customWidth="1"/>
    <col min="3070" max="3070" width="12.5703125" style="4" customWidth="1"/>
    <col min="3071" max="3071" width="13" style="4" customWidth="1"/>
    <col min="3072" max="3072" width="10.5703125" style="4" customWidth="1"/>
    <col min="3073" max="3073" width="12.5703125" style="4" customWidth="1"/>
    <col min="3074" max="3074" width="11.28515625" style="4" customWidth="1"/>
    <col min="3075" max="3075" width="15.28515625" style="4" customWidth="1"/>
    <col min="3076" max="3076" width="10.85546875" style="4" customWidth="1"/>
    <col min="3077" max="3077" width="13.85546875" style="4" bestFit="1" customWidth="1"/>
    <col min="3078" max="3323" width="9.140625" style="4"/>
    <col min="3324" max="3324" width="10.7109375" style="4" customWidth="1"/>
    <col min="3325" max="3325" width="48.5703125" style="4" customWidth="1"/>
    <col min="3326" max="3326" width="12.5703125" style="4" customWidth="1"/>
    <col min="3327" max="3327" width="13" style="4" customWidth="1"/>
    <col min="3328" max="3328" width="10.5703125" style="4" customWidth="1"/>
    <col min="3329" max="3329" width="12.5703125" style="4" customWidth="1"/>
    <col min="3330" max="3330" width="11.28515625" style="4" customWidth="1"/>
    <col min="3331" max="3331" width="15.28515625" style="4" customWidth="1"/>
    <col min="3332" max="3332" width="10.85546875" style="4" customWidth="1"/>
    <col min="3333" max="3333" width="13.85546875" style="4" bestFit="1" customWidth="1"/>
    <col min="3334" max="3579" width="9.140625" style="4"/>
    <col min="3580" max="3580" width="10.7109375" style="4" customWidth="1"/>
    <col min="3581" max="3581" width="48.5703125" style="4" customWidth="1"/>
    <col min="3582" max="3582" width="12.5703125" style="4" customWidth="1"/>
    <col min="3583" max="3583" width="13" style="4" customWidth="1"/>
    <col min="3584" max="3584" width="10.5703125" style="4" customWidth="1"/>
    <col min="3585" max="3585" width="12.5703125" style="4" customWidth="1"/>
    <col min="3586" max="3586" width="11.28515625" style="4" customWidth="1"/>
    <col min="3587" max="3587" width="15.28515625" style="4" customWidth="1"/>
    <col min="3588" max="3588" width="10.85546875" style="4" customWidth="1"/>
    <col min="3589" max="3589" width="13.85546875" style="4" bestFit="1" customWidth="1"/>
    <col min="3590" max="3835" width="9.140625" style="4"/>
    <col min="3836" max="3836" width="10.7109375" style="4" customWidth="1"/>
    <col min="3837" max="3837" width="48.5703125" style="4" customWidth="1"/>
    <col min="3838" max="3838" width="12.5703125" style="4" customWidth="1"/>
    <col min="3839" max="3839" width="13" style="4" customWidth="1"/>
    <col min="3840" max="3840" width="10.5703125" style="4" customWidth="1"/>
    <col min="3841" max="3841" width="12.5703125" style="4" customWidth="1"/>
    <col min="3842" max="3842" width="11.28515625" style="4" customWidth="1"/>
    <col min="3843" max="3843" width="15.28515625" style="4" customWidth="1"/>
    <col min="3844" max="3844" width="10.85546875" style="4" customWidth="1"/>
    <col min="3845" max="3845" width="13.85546875" style="4" bestFit="1" customWidth="1"/>
    <col min="3846" max="4091" width="9.140625" style="4"/>
    <col min="4092" max="4092" width="10.7109375" style="4" customWidth="1"/>
    <col min="4093" max="4093" width="48.5703125" style="4" customWidth="1"/>
    <col min="4094" max="4094" width="12.5703125" style="4" customWidth="1"/>
    <col min="4095" max="4095" width="13" style="4" customWidth="1"/>
    <col min="4096" max="4096" width="10.5703125" style="4" customWidth="1"/>
    <col min="4097" max="4097" width="12.5703125" style="4" customWidth="1"/>
    <col min="4098" max="4098" width="11.28515625" style="4" customWidth="1"/>
    <col min="4099" max="4099" width="15.28515625" style="4" customWidth="1"/>
    <col min="4100" max="4100" width="10.85546875" style="4" customWidth="1"/>
    <col min="4101" max="4101" width="13.85546875" style="4" bestFit="1" customWidth="1"/>
    <col min="4102" max="4347" width="9.140625" style="4"/>
    <col min="4348" max="4348" width="10.7109375" style="4" customWidth="1"/>
    <col min="4349" max="4349" width="48.5703125" style="4" customWidth="1"/>
    <col min="4350" max="4350" width="12.5703125" style="4" customWidth="1"/>
    <col min="4351" max="4351" width="13" style="4" customWidth="1"/>
    <col min="4352" max="4352" width="10.5703125" style="4" customWidth="1"/>
    <col min="4353" max="4353" width="12.5703125" style="4" customWidth="1"/>
    <col min="4354" max="4354" width="11.28515625" style="4" customWidth="1"/>
    <col min="4355" max="4355" width="15.28515625" style="4" customWidth="1"/>
    <col min="4356" max="4356" width="10.85546875" style="4" customWidth="1"/>
    <col min="4357" max="4357" width="13.85546875" style="4" bestFit="1" customWidth="1"/>
    <col min="4358" max="4603" width="9.140625" style="4"/>
    <col min="4604" max="4604" width="10.7109375" style="4" customWidth="1"/>
    <col min="4605" max="4605" width="48.5703125" style="4" customWidth="1"/>
    <col min="4606" max="4606" width="12.5703125" style="4" customWidth="1"/>
    <col min="4607" max="4607" width="13" style="4" customWidth="1"/>
    <col min="4608" max="4608" width="10.5703125" style="4" customWidth="1"/>
    <col min="4609" max="4609" width="12.5703125" style="4" customWidth="1"/>
    <col min="4610" max="4610" width="11.28515625" style="4" customWidth="1"/>
    <col min="4611" max="4611" width="15.28515625" style="4" customWidth="1"/>
    <col min="4612" max="4612" width="10.85546875" style="4" customWidth="1"/>
    <col min="4613" max="4613" width="13.85546875" style="4" bestFit="1" customWidth="1"/>
    <col min="4614" max="4859" width="9.140625" style="4"/>
    <col min="4860" max="4860" width="10.7109375" style="4" customWidth="1"/>
    <col min="4861" max="4861" width="48.5703125" style="4" customWidth="1"/>
    <col min="4862" max="4862" width="12.5703125" style="4" customWidth="1"/>
    <col min="4863" max="4863" width="13" style="4" customWidth="1"/>
    <col min="4864" max="4864" width="10.5703125" style="4" customWidth="1"/>
    <col min="4865" max="4865" width="12.5703125" style="4" customWidth="1"/>
    <col min="4866" max="4866" width="11.28515625" style="4" customWidth="1"/>
    <col min="4867" max="4867" width="15.28515625" style="4" customWidth="1"/>
    <col min="4868" max="4868" width="10.85546875" style="4" customWidth="1"/>
    <col min="4869" max="4869" width="13.85546875" style="4" bestFit="1" customWidth="1"/>
    <col min="4870" max="5115" width="9.140625" style="4"/>
    <col min="5116" max="5116" width="10.7109375" style="4" customWidth="1"/>
    <col min="5117" max="5117" width="48.5703125" style="4" customWidth="1"/>
    <col min="5118" max="5118" width="12.5703125" style="4" customWidth="1"/>
    <col min="5119" max="5119" width="13" style="4" customWidth="1"/>
    <col min="5120" max="5120" width="10.5703125" style="4" customWidth="1"/>
    <col min="5121" max="5121" width="12.5703125" style="4" customWidth="1"/>
    <col min="5122" max="5122" width="11.28515625" style="4" customWidth="1"/>
    <col min="5123" max="5123" width="15.28515625" style="4" customWidth="1"/>
    <col min="5124" max="5124" width="10.85546875" style="4" customWidth="1"/>
    <col min="5125" max="5125" width="13.85546875" style="4" bestFit="1" customWidth="1"/>
    <col min="5126" max="5371" width="9.140625" style="4"/>
    <col min="5372" max="5372" width="10.7109375" style="4" customWidth="1"/>
    <col min="5373" max="5373" width="48.5703125" style="4" customWidth="1"/>
    <col min="5374" max="5374" width="12.5703125" style="4" customWidth="1"/>
    <col min="5375" max="5375" width="13" style="4" customWidth="1"/>
    <col min="5376" max="5376" width="10.5703125" style="4" customWidth="1"/>
    <col min="5377" max="5377" width="12.5703125" style="4" customWidth="1"/>
    <col min="5378" max="5378" width="11.28515625" style="4" customWidth="1"/>
    <col min="5379" max="5379" width="15.28515625" style="4" customWidth="1"/>
    <col min="5380" max="5380" width="10.85546875" style="4" customWidth="1"/>
    <col min="5381" max="5381" width="13.85546875" style="4" bestFit="1" customWidth="1"/>
    <col min="5382" max="5627" width="9.140625" style="4"/>
    <col min="5628" max="5628" width="10.7109375" style="4" customWidth="1"/>
    <col min="5629" max="5629" width="48.5703125" style="4" customWidth="1"/>
    <col min="5630" max="5630" width="12.5703125" style="4" customWidth="1"/>
    <col min="5631" max="5631" width="13" style="4" customWidth="1"/>
    <col min="5632" max="5632" width="10.5703125" style="4" customWidth="1"/>
    <col min="5633" max="5633" width="12.5703125" style="4" customWidth="1"/>
    <col min="5634" max="5634" width="11.28515625" style="4" customWidth="1"/>
    <col min="5635" max="5635" width="15.28515625" style="4" customWidth="1"/>
    <col min="5636" max="5636" width="10.85546875" style="4" customWidth="1"/>
    <col min="5637" max="5637" width="13.85546875" style="4" bestFit="1" customWidth="1"/>
    <col min="5638" max="5883" width="9.140625" style="4"/>
    <col min="5884" max="5884" width="10.7109375" style="4" customWidth="1"/>
    <col min="5885" max="5885" width="48.5703125" style="4" customWidth="1"/>
    <col min="5886" max="5886" width="12.5703125" style="4" customWidth="1"/>
    <col min="5887" max="5887" width="13" style="4" customWidth="1"/>
    <col min="5888" max="5888" width="10.5703125" style="4" customWidth="1"/>
    <col min="5889" max="5889" width="12.5703125" style="4" customWidth="1"/>
    <col min="5890" max="5890" width="11.28515625" style="4" customWidth="1"/>
    <col min="5891" max="5891" width="15.28515625" style="4" customWidth="1"/>
    <col min="5892" max="5892" width="10.85546875" style="4" customWidth="1"/>
    <col min="5893" max="5893" width="13.85546875" style="4" bestFit="1" customWidth="1"/>
    <col min="5894" max="6139" width="9.140625" style="4"/>
    <col min="6140" max="6140" width="10.7109375" style="4" customWidth="1"/>
    <col min="6141" max="6141" width="48.5703125" style="4" customWidth="1"/>
    <col min="6142" max="6142" width="12.5703125" style="4" customWidth="1"/>
    <col min="6143" max="6143" width="13" style="4" customWidth="1"/>
    <col min="6144" max="6144" width="10.5703125" style="4" customWidth="1"/>
    <col min="6145" max="6145" width="12.5703125" style="4" customWidth="1"/>
    <col min="6146" max="6146" width="11.28515625" style="4" customWidth="1"/>
    <col min="6147" max="6147" width="15.28515625" style="4" customWidth="1"/>
    <col min="6148" max="6148" width="10.85546875" style="4" customWidth="1"/>
    <col min="6149" max="6149" width="13.85546875" style="4" bestFit="1" customWidth="1"/>
    <col min="6150" max="6395" width="9.140625" style="4"/>
    <col min="6396" max="6396" width="10.7109375" style="4" customWidth="1"/>
    <col min="6397" max="6397" width="48.5703125" style="4" customWidth="1"/>
    <col min="6398" max="6398" width="12.5703125" style="4" customWidth="1"/>
    <col min="6399" max="6399" width="13" style="4" customWidth="1"/>
    <col min="6400" max="6400" width="10.5703125" style="4" customWidth="1"/>
    <col min="6401" max="6401" width="12.5703125" style="4" customWidth="1"/>
    <col min="6402" max="6402" width="11.28515625" style="4" customWidth="1"/>
    <col min="6403" max="6403" width="15.28515625" style="4" customWidth="1"/>
    <col min="6404" max="6404" width="10.85546875" style="4" customWidth="1"/>
    <col min="6405" max="6405" width="13.85546875" style="4" bestFit="1" customWidth="1"/>
    <col min="6406" max="6651" width="9.140625" style="4"/>
    <col min="6652" max="6652" width="10.7109375" style="4" customWidth="1"/>
    <col min="6653" max="6653" width="48.5703125" style="4" customWidth="1"/>
    <col min="6654" max="6654" width="12.5703125" style="4" customWidth="1"/>
    <col min="6655" max="6655" width="13" style="4" customWidth="1"/>
    <col min="6656" max="6656" width="10.5703125" style="4" customWidth="1"/>
    <col min="6657" max="6657" width="12.5703125" style="4" customWidth="1"/>
    <col min="6658" max="6658" width="11.28515625" style="4" customWidth="1"/>
    <col min="6659" max="6659" width="15.28515625" style="4" customWidth="1"/>
    <col min="6660" max="6660" width="10.85546875" style="4" customWidth="1"/>
    <col min="6661" max="6661" width="13.85546875" style="4" bestFit="1" customWidth="1"/>
    <col min="6662" max="6907" width="9.140625" style="4"/>
    <col min="6908" max="6908" width="10.7109375" style="4" customWidth="1"/>
    <col min="6909" max="6909" width="48.5703125" style="4" customWidth="1"/>
    <col min="6910" max="6910" width="12.5703125" style="4" customWidth="1"/>
    <col min="6911" max="6911" width="13" style="4" customWidth="1"/>
    <col min="6912" max="6912" width="10.5703125" style="4" customWidth="1"/>
    <col min="6913" max="6913" width="12.5703125" style="4" customWidth="1"/>
    <col min="6914" max="6914" width="11.28515625" style="4" customWidth="1"/>
    <col min="6915" max="6915" width="15.28515625" style="4" customWidth="1"/>
    <col min="6916" max="6916" width="10.85546875" style="4" customWidth="1"/>
    <col min="6917" max="6917" width="13.85546875" style="4" bestFit="1" customWidth="1"/>
    <col min="6918" max="7163" width="9.140625" style="4"/>
    <col min="7164" max="7164" width="10.7109375" style="4" customWidth="1"/>
    <col min="7165" max="7165" width="48.5703125" style="4" customWidth="1"/>
    <col min="7166" max="7166" width="12.5703125" style="4" customWidth="1"/>
    <col min="7167" max="7167" width="13" style="4" customWidth="1"/>
    <col min="7168" max="7168" width="10.5703125" style="4" customWidth="1"/>
    <col min="7169" max="7169" width="12.5703125" style="4" customWidth="1"/>
    <col min="7170" max="7170" width="11.28515625" style="4" customWidth="1"/>
    <col min="7171" max="7171" width="15.28515625" style="4" customWidth="1"/>
    <col min="7172" max="7172" width="10.85546875" style="4" customWidth="1"/>
    <col min="7173" max="7173" width="13.85546875" style="4" bestFit="1" customWidth="1"/>
    <col min="7174" max="7419" width="9.140625" style="4"/>
    <col min="7420" max="7420" width="10.7109375" style="4" customWidth="1"/>
    <col min="7421" max="7421" width="48.5703125" style="4" customWidth="1"/>
    <col min="7422" max="7422" width="12.5703125" style="4" customWidth="1"/>
    <col min="7423" max="7423" width="13" style="4" customWidth="1"/>
    <col min="7424" max="7424" width="10.5703125" style="4" customWidth="1"/>
    <col min="7425" max="7425" width="12.5703125" style="4" customWidth="1"/>
    <col min="7426" max="7426" width="11.28515625" style="4" customWidth="1"/>
    <col min="7427" max="7427" width="15.28515625" style="4" customWidth="1"/>
    <col min="7428" max="7428" width="10.85546875" style="4" customWidth="1"/>
    <col min="7429" max="7429" width="13.85546875" style="4" bestFit="1" customWidth="1"/>
    <col min="7430" max="7675" width="9.140625" style="4"/>
    <col min="7676" max="7676" width="10.7109375" style="4" customWidth="1"/>
    <col min="7677" max="7677" width="48.5703125" style="4" customWidth="1"/>
    <col min="7678" max="7678" width="12.5703125" style="4" customWidth="1"/>
    <col min="7679" max="7679" width="13" style="4" customWidth="1"/>
    <col min="7680" max="7680" width="10.5703125" style="4" customWidth="1"/>
    <col min="7681" max="7681" width="12.5703125" style="4" customWidth="1"/>
    <col min="7682" max="7682" width="11.28515625" style="4" customWidth="1"/>
    <col min="7683" max="7683" width="15.28515625" style="4" customWidth="1"/>
    <col min="7684" max="7684" width="10.85546875" style="4" customWidth="1"/>
    <col min="7685" max="7685" width="13.85546875" style="4" bestFit="1" customWidth="1"/>
    <col min="7686" max="7931" width="9.140625" style="4"/>
    <col min="7932" max="7932" width="10.7109375" style="4" customWidth="1"/>
    <col min="7933" max="7933" width="48.5703125" style="4" customWidth="1"/>
    <col min="7934" max="7934" width="12.5703125" style="4" customWidth="1"/>
    <col min="7935" max="7935" width="13" style="4" customWidth="1"/>
    <col min="7936" max="7936" width="10.5703125" style="4" customWidth="1"/>
    <col min="7937" max="7937" width="12.5703125" style="4" customWidth="1"/>
    <col min="7938" max="7938" width="11.28515625" style="4" customWidth="1"/>
    <col min="7939" max="7939" width="15.28515625" style="4" customWidth="1"/>
    <col min="7940" max="7940" width="10.85546875" style="4" customWidth="1"/>
    <col min="7941" max="7941" width="13.85546875" style="4" bestFit="1" customWidth="1"/>
    <col min="7942" max="8187" width="9.140625" style="4"/>
    <col min="8188" max="8188" width="10.7109375" style="4" customWidth="1"/>
    <col min="8189" max="8189" width="48.5703125" style="4" customWidth="1"/>
    <col min="8190" max="8190" width="12.5703125" style="4" customWidth="1"/>
    <col min="8191" max="8191" width="13" style="4" customWidth="1"/>
    <col min="8192" max="8192" width="10.5703125" style="4" customWidth="1"/>
    <col min="8193" max="8193" width="12.5703125" style="4" customWidth="1"/>
    <col min="8194" max="8194" width="11.28515625" style="4" customWidth="1"/>
    <col min="8195" max="8195" width="15.28515625" style="4" customWidth="1"/>
    <col min="8196" max="8196" width="10.85546875" style="4" customWidth="1"/>
    <col min="8197" max="8197" width="13.85546875" style="4" bestFit="1" customWidth="1"/>
    <col min="8198" max="8443" width="9.140625" style="4"/>
    <col min="8444" max="8444" width="10.7109375" style="4" customWidth="1"/>
    <col min="8445" max="8445" width="48.5703125" style="4" customWidth="1"/>
    <col min="8446" max="8446" width="12.5703125" style="4" customWidth="1"/>
    <col min="8447" max="8447" width="13" style="4" customWidth="1"/>
    <col min="8448" max="8448" width="10.5703125" style="4" customWidth="1"/>
    <col min="8449" max="8449" width="12.5703125" style="4" customWidth="1"/>
    <col min="8450" max="8450" width="11.28515625" style="4" customWidth="1"/>
    <col min="8451" max="8451" width="15.28515625" style="4" customWidth="1"/>
    <col min="8452" max="8452" width="10.85546875" style="4" customWidth="1"/>
    <col min="8453" max="8453" width="13.85546875" style="4" bestFit="1" customWidth="1"/>
    <col min="8454" max="8699" width="9.140625" style="4"/>
    <col min="8700" max="8700" width="10.7109375" style="4" customWidth="1"/>
    <col min="8701" max="8701" width="48.5703125" style="4" customWidth="1"/>
    <col min="8702" max="8702" width="12.5703125" style="4" customWidth="1"/>
    <col min="8703" max="8703" width="13" style="4" customWidth="1"/>
    <col min="8704" max="8704" width="10.5703125" style="4" customWidth="1"/>
    <col min="8705" max="8705" width="12.5703125" style="4" customWidth="1"/>
    <col min="8706" max="8706" width="11.28515625" style="4" customWidth="1"/>
    <col min="8707" max="8707" width="15.28515625" style="4" customWidth="1"/>
    <col min="8708" max="8708" width="10.85546875" style="4" customWidth="1"/>
    <col min="8709" max="8709" width="13.85546875" style="4" bestFit="1" customWidth="1"/>
    <col min="8710" max="8955" width="9.140625" style="4"/>
    <col min="8956" max="8956" width="10.7109375" style="4" customWidth="1"/>
    <col min="8957" max="8957" width="48.5703125" style="4" customWidth="1"/>
    <col min="8958" max="8958" width="12.5703125" style="4" customWidth="1"/>
    <col min="8959" max="8959" width="13" style="4" customWidth="1"/>
    <col min="8960" max="8960" width="10.5703125" style="4" customWidth="1"/>
    <col min="8961" max="8961" width="12.5703125" style="4" customWidth="1"/>
    <col min="8962" max="8962" width="11.28515625" style="4" customWidth="1"/>
    <col min="8963" max="8963" width="15.28515625" style="4" customWidth="1"/>
    <col min="8964" max="8964" width="10.85546875" style="4" customWidth="1"/>
    <col min="8965" max="8965" width="13.85546875" style="4" bestFit="1" customWidth="1"/>
    <col min="8966" max="9211" width="9.140625" style="4"/>
    <col min="9212" max="9212" width="10.7109375" style="4" customWidth="1"/>
    <col min="9213" max="9213" width="48.5703125" style="4" customWidth="1"/>
    <col min="9214" max="9214" width="12.5703125" style="4" customWidth="1"/>
    <col min="9215" max="9215" width="13" style="4" customWidth="1"/>
    <col min="9216" max="9216" width="10.5703125" style="4" customWidth="1"/>
    <col min="9217" max="9217" width="12.5703125" style="4" customWidth="1"/>
    <col min="9218" max="9218" width="11.28515625" style="4" customWidth="1"/>
    <col min="9219" max="9219" width="15.28515625" style="4" customWidth="1"/>
    <col min="9220" max="9220" width="10.85546875" style="4" customWidth="1"/>
    <col min="9221" max="9221" width="13.85546875" style="4" bestFit="1" customWidth="1"/>
    <col min="9222" max="9467" width="9.140625" style="4"/>
    <col min="9468" max="9468" width="10.7109375" style="4" customWidth="1"/>
    <col min="9469" max="9469" width="48.5703125" style="4" customWidth="1"/>
    <col min="9470" max="9470" width="12.5703125" style="4" customWidth="1"/>
    <col min="9471" max="9471" width="13" style="4" customWidth="1"/>
    <col min="9472" max="9472" width="10.5703125" style="4" customWidth="1"/>
    <col min="9473" max="9473" width="12.5703125" style="4" customWidth="1"/>
    <col min="9474" max="9474" width="11.28515625" style="4" customWidth="1"/>
    <col min="9475" max="9475" width="15.28515625" style="4" customWidth="1"/>
    <col min="9476" max="9476" width="10.85546875" style="4" customWidth="1"/>
    <col min="9477" max="9477" width="13.85546875" style="4" bestFit="1" customWidth="1"/>
    <col min="9478" max="9723" width="9.140625" style="4"/>
    <col min="9724" max="9724" width="10.7109375" style="4" customWidth="1"/>
    <col min="9725" max="9725" width="48.5703125" style="4" customWidth="1"/>
    <col min="9726" max="9726" width="12.5703125" style="4" customWidth="1"/>
    <col min="9727" max="9727" width="13" style="4" customWidth="1"/>
    <col min="9728" max="9728" width="10.5703125" style="4" customWidth="1"/>
    <col min="9729" max="9729" width="12.5703125" style="4" customWidth="1"/>
    <col min="9730" max="9730" width="11.28515625" style="4" customWidth="1"/>
    <col min="9731" max="9731" width="15.28515625" style="4" customWidth="1"/>
    <col min="9732" max="9732" width="10.85546875" style="4" customWidth="1"/>
    <col min="9733" max="9733" width="13.85546875" style="4" bestFit="1" customWidth="1"/>
    <col min="9734" max="9979" width="9.140625" style="4"/>
    <col min="9980" max="9980" width="10.7109375" style="4" customWidth="1"/>
    <col min="9981" max="9981" width="48.5703125" style="4" customWidth="1"/>
    <col min="9982" max="9982" width="12.5703125" style="4" customWidth="1"/>
    <col min="9983" max="9983" width="13" style="4" customWidth="1"/>
    <col min="9984" max="9984" width="10.5703125" style="4" customWidth="1"/>
    <col min="9985" max="9985" width="12.5703125" style="4" customWidth="1"/>
    <col min="9986" max="9986" width="11.28515625" style="4" customWidth="1"/>
    <col min="9987" max="9987" width="15.28515625" style="4" customWidth="1"/>
    <col min="9988" max="9988" width="10.85546875" style="4" customWidth="1"/>
    <col min="9989" max="9989" width="13.85546875" style="4" bestFit="1" customWidth="1"/>
    <col min="9990" max="10235" width="9.140625" style="4"/>
    <col min="10236" max="10236" width="10.7109375" style="4" customWidth="1"/>
    <col min="10237" max="10237" width="48.5703125" style="4" customWidth="1"/>
    <col min="10238" max="10238" width="12.5703125" style="4" customWidth="1"/>
    <col min="10239" max="10239" width="13" style="4" customWidth="1"/>
    <col min="10240" max="10240" width="10.5703125" style="4" customWidth="1"/>
    <col min="10241" max="10241" width="12.5703125" style="4" customWidth="1"/>
    <col min="10242" max="10242" width="11.28515625" style="4" customWidth="1"/>
    <col min="10243" max="10243" width="15.28515625" style="4" customWidth="1"/>
    <col min="10244" max="10244" width="10.85546875" style="4" customWidth="1"/>
    <col min="10245" max="10245" width="13.85546875" style="4" bestFit="1" customWidth="1"/>
    <col min="10246" max="10491" width="9.140625" style="4"/>
    <col min="10492" max="10492" width="10.7109375" style="4" customWidth="1"/>
    <col min="10493" max="10493" width="48.5703125" style="4" customWidth="1"/>
    <col min="10494" max="10494" width="12.5703125" style="4" customWidth="1"/>
    <col min="10495" max="10495" width="13" style="4" customWidth="1"/>
    <col min="10496" max="10496" width="10.5703125" style="4" customWidth="1"/>
    <col min="10497" max="10497" width="12.5703125" style="4" customWidth="1"/>
    <col min="10498" max="10498" width="11.28515625" style="4" customWidth="1"/>
    <col min="10499" max="10499" width="15.28515625" style="4" customWidth="1"/>
    <col min="10500" max="10500" width="10.85546875" style="4" customWidth="1"/>
    <col min="10501" max="10501" width="13.85546875" style="4" bestFit="1" customWidth="1"/>
    <col min="10502" max="10747" width="9.140625" style="4"/>
    <col min="10748" max="10748" width="10.7109375" style="4" customWidth="1"/>
    <col min="10749" max="10749" width="48.5703125" style="4" customWidth="1"/>
    <col min="10750" max="10750" width="12.5703125" style="4" customWidth="1"/>
    <col min="10751" max="10751" width="13" style="4" customWidth="1"/>
    <col min="10752" max="10752" width="10.5703125" style="4" customWidth="1"/>
    <col min="10753" max="10753" width="12.5703125" style="4" customWidth="1"/>
    <col min="10754" max="10754" width="11.28515625" style="4" customWidth="1"/>
    <col min="10755" max="10755" width="15.28515625" style="4" customWidth="1"/>
    <col min="10756" max="10756" width="10.85546875" style="4" customWidth="1"/>
    <col min="10757" max="10757" width="13.85546875" style="4" bestFit="1" customWidth="1"/>
    <col min="10758" max="11003" width="9.140625" style="4"/>
    <col min="11004" max="11004" width="10.7109375" style="4" customWidth="1"/>
    <col min="11005" max="11005" width="48.5703125" style="4" customWidth="1"/>
    <col min="11006" max="11006" width="12.5703125" style="4" customWidth="1"/>
    <col min="11007" max="11007" width="13" style="4" customWidth="1"/>
    <col min="11008" max="11008" width="10.5703125" style="4" customWidth="1"/>
    <col min="11009" max="11009" width="12.5703125" style="4" customWidth="1"/>
    <col min="11010" max="11010" width="11.28515625" style="4" customWidth="1"/>
    <col min="11011" max="11011" width="15.28515625" style="4" customWidth="1"/>
    <col min="11012" max="11012" width="10.85546875" style="4" customWidth="1"/>
    <col min="11013" max="11013" width="13.85546875" style="4" bestFit="1" customWidth="1"/>
    <col min="11014" max="11259" width="9.140625" style="4"/>
    <col min="11260" max="11260" width="10.7109375" style="4" customWidth="1"/>
    <col min="11261" max="11261" width="48.5703125" style="4" customWidth="1"/>
    <col min="11262" max="11262" width="12.5703125" style="4" customWidth="1"/>
    <col min="11263" max="11263" width="13" style="4" customWidth="1"/>
    <col min="11264" max="11264" width="10.5703125" style="4" customWidth="1"/>
    <col min="11265" max="11265" width="12.5703125" style="4" customWidth="1"/>
    <col min="11266" max="11266" width="11.28515625" style="4" customWidth="1"/>
    <col min="11267" max="11267" width="15.28515625" style="4" customWidth="1"/>
    <col min="11268" max="11268" width="10.85546875" style="4" customWidth="1"/>
    <col min="11269" max="11269" width="13.85546875" style="4" bestFit="1" customWidth="1"/>
    <col min="11270" max="11515" width="9.140625" style="4"/>
    <col min="11516" max="11516" width="10.7109375" style="4" customWidth="1"/>
    <col min="11517" max="11517" width="48.5703125" style="4" customWidth="1"/>
    <col min="11518" max="11518" width="12.5703125" style="4" customWidth="1"/>
    <col min="11519" max="11519" width="13" style="4" customWidth="1"/>
    <col min="11520" max="11520" width="10.5703125" style="4" customWidth="1"/>
    <col min="11521" max="11521" width="12.5703125" style="4" customWidth="1"/>
    <col min="11522" max="11522" width="11.28515625" style="4" customWidth="1"/>
    <col min="11523" max="11523" width="15.28515625" style="4" customWidth="1"/>
    <col min="11524" max="11524" width="10.85546875" style="4" customWidth="1"/>
    <col min="11525" max="11525" width="13.85546875" style="4" bestFit="1" customWidth="1"/>
    <col min="11526" max="11771" width="9.140625" style="4"/>
    <col min="11772" max="11772" width="10.7109375" style="4" customWidth="1"/>
    <col min="11773" max="11773" width="48.5703125" style="4" customWidth="1"/>
    <col min="11774" max="11774" width="12.5703125" style="4" customWidth="1"/>
    <col min="11775" max="11775" width="13" style="4" customWidth="1"/>
    <col min="11776" max="11776" width="10.5703125" style="4" customWidth="1"/>
    <col min="11777" max="11777" width="12.5703125" style="4" customWidth="1"/>
    <col min="11778" max="11778" width="11.28515625" style="4" customWidth="1"/>
    <col min="11779" max="11779" width="15.28515625" style="4" customWidth="1"/>
    <col min="11780" max="11780" width="10.85546875" style="4" customWidth="1"/>
    <col min="11781" max="11781" width="13.85546875" style="4" bestFit="1" customWidth="1"/>
    <col min="11782" max="12027" width="9.140625" style="4"/>
    <col min="12028" max="12028" width="10.7109375" style="4" customWidth="1"/>
    <col min="12029" max="12029" width="48.5703125" style="4" customWidth="1"/>
    <col min="12030" max="12030" width="12.5703125" style="4" customWidth="1"/>
    <col min="12031" max="12031" width="13" style="4" customWidth="1"/>
    <col min="12032" max="12032" width="10.5703125" style="4" customWidth="1"/>
    <col min="12033" max="12033" width="12.5703125" style="4" customWidth="1"/>
    <col min="12034" max="12034" width="11.28515625" style="4" customWidth="1"/>
    <col min="12035" max="12035" width="15.28515625" style="4" customWidth="1"/>
    <col min="12036" max="12036" width="10.85546875" style="4" customWidth="1"/>
    <col min="12037" max="12037" width="13.85546875" style="4" bestFit="1" customWidth="1"/>
    <col min="12038" max="12283" width="9.140625" style="4"/>
    <col min="12284" max="12284" width="10.7109375" style="4" customWidth="1"/>
    <col min="12285" max="12285" width="48.5703125" style="4" customWidth="1"/>
    <col min="12286" max="12286" width="12.5703125" style="4" customWidth="1"/>
    <col min="12287" max="12287" width="13" style="4" customWidth="1"/>
    <col min="12288" max="12288" width="10.5703125" style="4" customWidth="1"/>
    <col min="12289" max="12289" width="12.5703125" style="4" customWidth="1"/>
    <col min="12290" max="12290" width="11.28515625" style="4" customWidth="1"/>
    <col min="12291" max="12291" width="15.28515625" style="4" customWidth="1"/>
    <col min="12292" max="12292" width="10.85546875" style="4" customWidth="1"/>
    <col min="12293" max="12293" width="13.85546875" style="4" bestFit="1" customWidth="1"/>
    <col min="12294" max="12539" width="9.140625" style="4"/>
    <col min="12540" max="12540" width="10.7109375" style="4" customWidth="1"/>
    <col min="12541" max="12541" width="48.5703125" style="4" customWidth="1"/>
    <col min="12542" max="12542" width="12.5703125" style="4" customWidth="1"/>
    <col min="12543" max="12543" width="13" style="4" customWidth="1"/>
    <col min="12544" max="12544" width="10.5703125" style="4" customWidth="1"/>
    <col min="12545" max="12545" width="12.5703125" style="4" customWidth="1"/>
    <col min="12546" max="12546" width="11.28515625" style="4" customWidth="1"/>
    <col min="12547" max="12547" width="15.28515625" style="4" customWidth="1"/>
    <col min="12548" max="12548" width="10.85546875" style="4" customWidth="1"/>
    <col min="12549" max="12549" width="13.85546875" style="4" bestFit="1" customWidth="1"/>
    <col min="12550" max="12795" width="9.140625" style="4"/>
    <col min="12796" max="12796" width="10.7109375" style="4" customWidth="1"/>
    <col min="12797" max="12797" width="48.5703125" style="4" customWidth="1"/>
    <col min="12798" max="12798" width="12.5703125" style="4" customWidth="1"/>
    <col min="12799" max="12799" width="13" style="4" customWidth="1"/>
    <col min="12800" max="12800" width="10.5703125" style="4" customWidth="1"/>
    <col min="12801" max="12801" width="12.5703125" style="4" customWidth="1"/>
    <col min="12802" max="12802" width="11.28515625" style="4" customWidth="1"/>
    <col min="12803" max="12803" width="15.28515625" style="4" customWidth="1"/>
    <col min="12804" max="12804" width="10.85546875" style="4" customWidth="1"/>
    <col min="12805" max="12805" width="13.85546875" style="4" bestFit="1" customWidth="1"/>
    <col min="12806" max="13051" width="9.140625" style="4"/>
    <col min="13052" max="13052" width="10.7109375" style="4" customWidth="1"/>
    <col min="13053" max="13053" width="48.5703125" style="4" customWidth="1"/>
    <col min="13054" max="13054" width="12.5703125" style="4" customWidth="1"/>
    <col min="13055" max="13055" width="13" style="4" customWidth="1"/>
    <col min="13056" max="13056" width="10.5703125" style="4" customWidth="1"/>
    <col min="13057" max="13057" width="12.5703125" style="4" customWidth="1"/>
    <col min="13058" max="13058" width="11.28515625" style="4" customWidth="1"/>
    <col min="13059" max="13059" width="15.28515625" style="4" customWidth="1"/>
    <col min="13060" max="13060" width="10.85546875" style="4" customWidth="1"/>
    <col min="13061" max="13061" width="13.85546875" style="4" bestFit="1" customWidth="1"/>
    <col min="13062" max="13307" width="9.140625" style="4"/>
    <col min="13308" max="13308" width="10.7109375" style="4" customWidth="1"/>
    <col min="13309" max="13309" width="48.5703125" style="4" customWidth="1"/>
    <col min="13310" max="13310" width="12.5703125" style="4" customWidth="1"/>
    <col min="13311" max="13311" width="13" style="4" customWidth="1"/>
    <col min="13312" max="13312" width="10.5703125" style="4" customWidth="1"/>
    <col min="13313" max="13313" width="12.5703125" style="4" customWidth="1"/>
    <col min="13314" max="13314" width="11.28515625" style="4" customWidth="1"/>
    <col min="13315" max="13315" width="15.28515625" style="4" customWidth="1"/>
    <col min="13316" max="13316" width="10.85546875" style="4" customWidth="1"/>
    <col min="13317" max="13317" width="13.85546875" style="4" bestFit="1" customWidth="1"/>
    <col min="13318" max="13563" width="9.140625" style="4"/>
    <col min="13564" max="13564" width="10.7109375" style="4" customWidth="1"/>
    <col min="13565" max="13565" width="48.5703125" style="4" customWidth="1"/>
    <col min="13566" max="13566" width="12.5703125" style="4" customWidth="1"/>
    <col min="13567" max="13567" width="13" style="4" customWidth="1"/>
    <col min="13568" max="13568" width="10.5703125" style="4" customWidth="1"/>
    <col min="13569" max="13569" width="12.5703125" style="4" customWidth="1"/>
    <col min="13570" max="13570" width="11.28515625" style="4" customWidth="1"/>
    <col min="13571" max="13571" width="15.28515625" style="4" customWidth="1"/>
    <col min="13572" max="13572" width="10.85546875" style="4" customWidth="1"/>
    <col min="13573" max="13573" width="13.85546875" style="4" bestFit="1" customWidth="1"/>
    <col min="13574" max="13819" width="9.140625" style="4"/>
    <col min="13820" max="13820" width="10.7109375" style="4" customWidth="1"/>
    <col min="13821" max="13821" width="48.5703125" style="4" customWidth="1"/>
    <col min="13822" max="13822" width="12.5703125" style="4" customWidth="1"/>
    <col min="13823" max="13823" width="13" style="4" customWidth="1"/>
    <col min="13824" max="13824" width="10.5703125" style="4" customWidth="1"/>
    <col min="13825" max="13825" width="12.5703125" style="4" customWidth="1"/>
    <col min="13826" max="13826" width="11.28515625" style="4" customWidth="1"/>
    <col min="13827" max="13827" width="15.28515625" style="4" customWidth="1"/>
    <col min="13828" max="13828" width="10.85546875" style="4" customWidth="1"/>
    <col min="13829" max="13829" width="13.85546875" style="4" bestFit="1" customWidth="1"/>
    <col min="13830" max="14075" width="9.140625" style="4"/>
    <col min="14076" max="14076" width="10.7109375" style="4" customWidth="1"/>
    <col min="14077" max="14077" width="48.5703125" style="4" customWidth="1"/>
    <col min="14078" max="14078" width="12.5703125" style="4" customWidth="1"/>
    <col min="14079" max="14079" width="13" style="4" customWidth="1"/>
    <col min="14080" max="14080" width="10.5703125" style="4" customWidth="1"/>
    <col min="14081" max="14081" width="12.5703125" style="4" customWidth="1"/>
    <col min="14082" max="14082" width="11.28515625" style="4" customWidth="1"/>
    <col min="14083" max="14083" width="15.28515625" style="4" customWidth="1"/>
    <col min="14084" max="14084" width="10.85546875" style="4" customWidth="1"/>
    <col min="14085" max="14085" width="13.85546875" style="4" bestFit="1" customWidth="1"/>
    <col min="14086" max="14331" width="9.140625" style="4"/>
    <col min="14332" max="14332" width="10.7109375" style="4" customWidth="1"/>
    <col min="14333" max="14333" width="48.5703125" style="4" customWidth="1"/>
    <col min="14334" max="14334" width="12.5703125" style="4" customWidth="1"/>
    <col min="14335" max="14335" width="13" style="4" customWidth="1"/>
    <col min="14336" max="14336" width="10.5703125" style="4" customWidth="1"/>
    <col min="14337" max="14337" width="12.5703125" style="4" customWidth="1"/>
    <col min="14338" max="14338" width="11.28515625" style="4" customWidth="1"/>
    <col min="14339" max="14339" width="15.28515625" style="4" customWidth="1"/>
    <col min="14340" max="14340" width="10.85546875" style="4" customWidth="1"/>
    <col min="14341" max="14341" width="13.85546875" style="4" bestFit="1" customWidth="1"/>
    <col min="14342" max="14587" width="9.140625" style="4"/>
    <col min="14588" max="14588" width="10.7109375" style="4" customWidth="1"/>
    <col min="14589" max="14589" width="48.5703125" style="4" customWidth="1"/>
    <col min="14590" max="14590" width="12.5703125" style="4" customWidth="1"/>
    <col min="14591" max="14591" width="13" style="4" customWidth="1"/>
    <col min="14592" max="14592" width="10.5703125" style="4" customWidth="1"/>
    <col min="14593" max="14593" width="12.5703125" style="4" customWidth="1"/>
    <col min="14594" max="14594" width="11.28515625" style="4" customWidth="1"/>
    <col min="14595" max="14595" width="15.28515625" style="4" customWidth="1"/>
    <col min="14596" max="14596" width="10.85546875" style="4" customWidth="1"/>
    <col min="14597" max="14597" width="13.85546875" style="4" bestFit="1" customWidth="1"/>
    <col min="14598" max="14843" width="9.140625" style="4"/>
    <col min="14844" max="14844" width="10.7109375" style="4" customWidth="1"/>
    <col min="14845" max="14845" width="48.5703125" style="4" customWidth="1"/>
    <col min="14846" max="14846" width="12.5703125" style="4" customWidth="1"/>
    <col min="14847" max="14847" width="13" style="4" customWidth="1"/>
    <col min="14848" max="14848" width="10.5703125" style="4" customWidth="1"/>
    <col min="14849" max="14849" width="12.5703125" style="4" customWidth="1"/>
    <col min="14850" max="14850" width="11.28515625" style="4" customWidth="1"/>
    <col min="14851" max="14851" width="15.28515625" style="4" customWidth="1"/>
    <col min="14852" max="14852" width="10.85546875" style="4" customWidth="1"/>
    <col min="14853" max="14853" width="13.85546875" style="4" bestFit="1" customWidth="1"/>
    <col min="14854" max="15099" width="9.140625" style="4"/>
    <col min="15100" max="15100" width="10.7109375" style="4" customWidth="1"/>
    <col min="15101" max="15101" width="48.5703125" style="4" customWidth="1"/>
    <col min="15102" max="15102" width="12.5703125" style="4" customWidth="1"/>
    <col min="15103" max="15103" width="13" style="4" customWidth="1"/>
    <col min="15104" max="15104" width="10.5703125" style="4" customWidth="1"/>
    <col min="15105" max="15105" width="12.5703125" style="4" customWidth="1"/>
    <col min="15106" max="15106" width="11.28515625" style="4" customWidth="1"/>
    <col min="15107" max="15107" width="15.28515625" style="4" customWidth="1"/>
    <col min="15108" max="15108" width="10.85546875" style="4" customWidth="1"/>
    <col min="15109" max="15109" width="13.85546875" style="4" bestFit="1" customWidth="1"/>
    <col min="15110" max="15355" width="9.140625" style="4"/>
    <col min="15356" max="15356" width="10.7109375" style="4" customWidth="1"/>
    <col min="15357" max="15357" width="48.5703125" style="4" customWidth="1"/>
    <col min="15358" max="15358" width="12.5703125" style="4" customWidth="1"/>
    <col min="15359" max="15359" width="13" style="4" customWidth="1"/>
    <col min="15360" max="15360" width="10.5703125" style="4" customWidth="1"/>
    <col min="15361" max="15361" width="12.5703125" style="4" customWidth="1"/>
    <col min="15362" max="15362" width="11.28515625" style="4" customWidth="1"/>
    <col min="15363" max="15363" width="15.28515625" style="4" customWidth="1"/>
    <col min="15364" max="15364" width="10.85546875" style="4" customWidth="1"/>
    <col min="15365" max="15365" width="13.85546875" style="4" bestFit="1" customWidth="1"/>
    <col min="15366" max="15611" width="9.140625" style="4"/>
    <col min="15612" max="15612" width="10.7109375" style="4" customWidth="1"/>
    <col min="15613" max="15613" width="48.5703125" style="4" customWidth="1"/>
    <col min="15614" max="15614" width="12.5703125" style="4" customWidth="1"/>
    <col min="15615" max="15615" width="13" style="4" customWidth="1"/>
    <col min="15616" max="15616" width="10.5703125" style="4" customWidth="1"/>
    <col min="15617" max="15617" width="12.5703125" style="4" customWidth="1"/>
    <col min="15618" max="15618" width="11.28515625" style="4" customWidth="1"/>
    <col min="15619" max="15619" width="15.28515625" style="4" customWidth="1"/>
    <col min="15620" max="15620" width="10.85546875" style="4" customWidth="1"/>
    <col min="15621" max="15621" width="13.85546875" style="4" bestFit="1" customWidth="1"/>
    <col min="15622" max="15867" width="9.140625" style="4"/>
    <col min="15868" max="15868" width="10.7109375" style="4" customWidth="1"/>
    <col min="15869" max="15869" width="48.5703125" style="4" customWidth="1"/>
    <col min="15870" max="15870" width="12.5703125" style="4" customWidth="1"/>
    <col min="15871" max="15871" width="13" style="4" customWidth="1"/>
    <col min="15872" max="15872" width="10.5703125" style="4" customWidth="1"/>
    <col min="15873" max="15873" width="12.5703125" style="4" customWidth="1"/>
    <col min="15874" max="15874" width="11.28515625" style="4" customWidth="1"/>
    <col min="15875" max="15875" width="15.28515625" style="4" customWidth="1"/>
    <col min="15876" max="15876" width="10.85546875" style="4" customWidth="1"/>
    <col min="15877" max="15877" width="13.85546875" style="4" bestFit="1" customWidth="1"/>
    <col min="15878" max="16123" width="9.140625" style="4"/>
    <col min="16124" max="16124" width="10.7109375" style="4" customWidth="1"/>
    <col min="16125" max="16125" width="48.5703125" style="4" customWidth="1"/>
    <col min="16126" max="16126" width="12.5703125" style="4" customWidth="1"/>
    <col min="16127" max="16127" width="13" style="4" customWidth="1"/>
    <col min="16128" max="16128" width="10.5703125" style="4" customWidth="1"/>
    <col min="16129" max="16129" width="12.5703125" style="4" customWidth="1"/>
    <col min="16130" max="16130" width="11.28515625" style="4" customWidth="1"/>
    <col min="16131" max="16131" width="15.28515625" style="4" customWidth="1"/>
    <col min="16132" max="16132" width="10.85546875" style="4" customWidth="1"/>
    <col min="16133" max="16133" width="13.85546875" style="4" bestFit="1" customWidth="1"/>
    <col min="16134" max="16384" width="9.140625" style="4"/>
  </cols>
  <sheetData>
    <row r="1" spans="1:37" ht="15.75" x14ac:dyDescent="0.25">
      <c r="I1" s="11" t="s">
        <v>91</v>
      </c>
      <c r="J1" s="11"/>
      <c r="K1" s="12"/>
    </row>
    <row r="2" spans="1:37" ht="18.75" customHeight="1" x14ac:dyDescent="0.25">
      <c r="I2" s="64" t="s">
        <v>180</v>
      </c>
      <c r="J2" s="64"/>
      <c r="K2" s="64"/>
      <c r="L2" s="64"/>
    </row>
    <row r="3" spans="1:37" ht="15.75" x14ac:dyDescent="0.25">
      <c r="I3" s="11" t="s">
        <v>92</v>
      </c>
      <c r="J3" s="11"/>
      <c r="K3" s="12"/>
    </row>
    <row r="4" spans="1:37" ht="30.75" customHeight="1" x14ac:dyDescent="0.25">
      <c r="I4" s="63" t="s">
        <v>181</v>
      </c>
      <c r="J4" s="63"/>
      <c r="K4" s="63"/>
      <c r="L4" s="63"/>
    </row>
    <row r="5" spans="1:37" x14ac:dyDescent="0.25">
      <c r="A5" s="65" t="s">
        <v>127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37" x14ac:dyDescent="0.25">
      <c r="A6" s="65" t="s">
        <v>174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37" s="3" customFormat="1" ht="19.5" customHeight="1" x14ac:dyDescent="0.25">
      <c r="A7" s="68" t="s">
        <v>93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s="3" customFormat="1" ht="39" customHeight="1" x14ac:dyDescent="0.25">
      <c r="A8" s="67" t="s">
        <v>83</v>
      </c>
      <c r="B8" s="67" t="s">
        <v>89</v>
      </c>
      <c r="C8" s="69" t="s">
        <v>90</v>
      </c>
      <c r="D8" s="67" t="s">
        <v>87</v>
      </c>
      <c r="E8" s="67"/>
      <c r="F8" s="67"/>
      <c r="G8" s="67" t="s">
        <v>95</v>
      </c>
      <c r="H8" s="67"/>
      <c r="I8" s="67"/>
      <c r="J8" s="67" t="s">
        <v>96</v>
      </c>
      <c r="K8" s="67"/>
      <c r="L8" s="6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3" customFormat="1" ht="19.5" customHeight="1" x14ac:dyDescent="0.25">
      <c r="A9" s="67"/>
      <c r="B9" s="67"/>
      <c r="C9" s="70"/>
      <c r="D9" s="2" t="s">
        <v>84</v>
      </c>
      <c r="E9" s="2" t="s">
        <v>86</v>
      </c>
      <c r="F9" s="2" t="s">
        <v>8</v>
      </c>
      <c r="G9" s="2" t="s">
        <v>84</v>
      </c>
      <c r="H9" s="2" t="s">
        <v>86</v>
      </c>
      <c r="I9" s="2" t="s">
        <v>8</v>
      </c>
      <c r="J9" s="2" t="s">
        <v>84</v>
      </c>
      <c r="K9" s="2" t="s">
        <v>86</v>
      </c>
      <c r="L9" s="2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25.5" x14ac:dyDescent="0.25">
      <c r="A10" s="6" t="s">
        <v>0</v>
      </c>
      <c r="B10" s="7" t="s">
        <v>1</v>
      </c>
      <c r="C10" s="2"/>
      <c r="D10" s="2"/>
      <c r="E10" s="2"/>
      <c r="F10" s="2"/>
      <c r="G10" s="1"/>
      <c r="H10" s="1"/>
      <c r="I10" s="1"/>
      <c r="J10" s="1"/>
      <c r="K10" s="1"/>
      <c r="L10" s="1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ht="38.25" x14ac:dyDescent="0.25">
      <c r="A11" s="13" t="s">
        <v>2</v>
      </c>
      <c r="B11" s="14" t="s">
        <v>3</v>
      </c>
      <c r="C11" s="15">
        <v>0</v>
      </c>
      <c r="D11" s="13"/>
      <c r="E11" s="21"/>
      <c r="F11" s="21"/>
      <c r="G11" s="19"/>
      <c r="H11" s="19"/>
      <c r="I11" s="19"/>
      <c r="J11" s="19"/>
      <c r="K11" s="19"/>
      <c r="L11" s="1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A12" s="13"/>
      <c r="B12" s="14" t="s">
        <v>97</v>
      </c>
      <c r="C12" s="13" t="s">
        <v>99</v>
      </c>
      <c r="D12" s="13">
        <v>40</v>
      </c>
      <c r="E12" s="21"/>
      <c r="F12" s="21"/>
      <c r="G12" s="24">
        <v>0.1757</v>
      </c>
      <c r="H12" s="24">
        <v>9.9099999999999994E-2</v>
      </c>
      <c r="I12" s="19"/>
      <c r="J12" s="19">
        <f>D12*G12</f>
        <v>7.0279999999999996</v>
      </c>
      <c r="K12" s="19">
        <f>E12*H12</f>
        <v>0</v>
      </c>
      <c r="L12" s="1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13"/>
      <c r="B13" s="14" t="s">
        <v>98</v>
      </c>
      <c r="C13" s="13" t="s">
        <v>99</v>
      </c>
      <c r="D13" s="13"/>
      <c r="E13" s="21"/>
      <c r="F13" s="21"/>
      <c r="G13" s="24">
        <v>0.1757</v>
      </c>
      <c r="H13" s="24">
        <v>9.9099999999999994E-2</v>
      </c>
      <c r="I13" s="19"/>
      <c r="J13" s="19">
        <f>D13*G13</f>
        <v>0</v>
      </c>
      <c r="K13" s="19">
        <f>E13*H13</f>
        <v>0</v>
      </c>
      <c r="L13" s="1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ht="38.25" x14ac:dyDescent="0.25">
      <c r="A14" s="13" t="s">
        <v>4</v>
      </c>
      <c r="B14" s="14" t="s">
        <v>5</v>
      </c>
      <c r="C14" s="13"/>
      <c r="D14" s="13"/>
      <c r="E14" s="21"/>
      <c r="F14" s="21"/>
      <c r="G14" s="24"/>
      <c r="H14" s="24"/>
      <c r="I14" s="19"/>
      <c r="J14" s="19"/>
      <c r="K14" s="19"/>
      <c r="L14" s="1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25">
      <c r="A15" s="13"/>
      <c r="B15" s="14" t="s">
        <v>97</v>
      </c>
      <c r="C15" s="13" t="s">
        <v>100</v>
      </c>
      <c r="D15" s="13">
        <v>80</v>
      </c>
      <c r="E15" s="21"/>
      <c r="F15" s="21"/>
      <c r="G15" s="24">
        <v>0.1757</v>
      </c>
      <c r="H15" s="24">
        <v>9.9099999999999994E-2</v>
      </c>
      <c r="I15" s="19"/>
      <c r="J15" s="19">
        <f>D15*G15</f>
        <v>14.055999999999999</v>
      </c>
      <c r="K15" s="19">
        <f>E15*H15</f>
        <v>0</v>
      </c>
      <c r="L15" s="1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13"/>
      <c r="B16" s="14" t="s">
        <v>98</v>
      </c>
      <c r="C16" s="13" t="s">
        <v>100</v>
      </c>
      <c r="D16" s="13">
        <v>8</v>
      </c>
      <c r="E16" s="21"/>
      <c r="F16" s="21"/>
      <c r="G16" s="24">
        <v>0.1757</v>
      </c>
      <c r="H16" s="24">
        <v>9.9099999999999994E-2</v>
      </c>
      <c r="I16" s="19"/>
      <c r="J16" s="19">
        <f>D16*G16</f>
        <v>1.4056</v>
      </c>
      <c r="K16" s="19">
        <f>E16*H16</f>
        <v>0</v>
      </c>
      <c r="L16" s="1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ht="38.25" x14ac:dyDescent="0.25">
      <c r="A17" s="13" t="s">
        <v>6</v>
      </c>
      <c r="B17" s="14" t="s">
        <v>7</v>
      </c>
      <c r="C17" s="13"/>
      <c r="D17" s="13"/>
      <c r="E17" s="21"/>
      <c r="F17" s="13"/>
      <c r="G17" s="24"/>
      <c r="H17" s="24"/>
      <c r="I17" s="19"/>
      <c r="J17" s="19"/>
      <c r="K17" s="19"/>
      <c r="L17" s="1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x14ac:dyDescent="0.25">
      <c r="A18" s="13"/>
      <c r="B18" s="14" t="s">
        <v>97</v>
      </c>
      <c r="C18" s="13" t="s">
        <v>101</v>
      </c>
      <c r="D18" s="13">
        <v>120</v>
      </c>
      <c r="E18" s="21"/>
      <c r="F18" s="21">
        <v>20</v>
      </c>
      <c r="G18" s="24">
        <v>0.1757</v>
      </c>
      <c r="H18" s="24">
        <v>9.9099999999999994E-2</v>
      </c>
      <c r="I18" s="19"/>
      <c r="J18" s="19">
        <f>D18*G18</f>
        <v>21.084</v>
      </c>
      <c r="K18" s="19">
        <f>E18*H18</f>
        <v>0</v>
      </c>
      <c r="L18" s="1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13"/>
      <c r="B19" s="14" t="s">
        <v>98</v>
      </c>
      <c r="C19" s="13" t="s">
        <v>101</v>
      </c>
      <c r="D19" s="13">
        <v>12</v>
      </c>
      <c r="E19" s="21"/>
      <c r="F19" s="21">
        <v>2</v>
      </c>
      <c r="G19" s="24">
        <v>0.1757</v>
      </c>
      <c r="H19" s="24">
        <v>9.9099999999999994E-2</v>
      </c>
      <c r="I19" s="19"/>
      <c r="J19" s="19">
        <f>D19*G19</f>
        <v>2.1084000000000001</v>
      </c>
      <c r="K19" s="19">
        <f>E19*H19</f>
        <v>0</v>
      </c>
      <c r="L19" s="1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63.75" x14ac:dyDescent="0.25">
      <c r="A20" s="13" t="s">
        <v>9</v>
      </c>
      <c r="B20" s="14" t="s">
        <v>10</v>
      </c>
      <c r="C20" s="15"/>
      <c r="D20" s="13"/>
      <c r="E20" s="21"/>
      <c r="F20" s="13"/>
      <c r="G20" s="24"/>
      <c r="H20" s="24"/>
      <c r="I20" s="19"/>
      <c r="J20" s="19"/>
      <c r="K20" s="19"/>
      <c r="L20" s="1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ht="21.75" customHeight="1" x14ac:dyDescent="0.25">
      <c r="A21" s="13"/>
      <c r="B21" s="14" t="s">
        <v>97</v>
      </c>
      <c r="C21" s="26" t="s">
        <v>102</v>
      </c>
      <c r="D21" s="13">
        <v>60</v>
      </c>
      <c r="E21" s="21"/>
      <c r="F21" s="21">
        <v>30</v>
      </c>
      <c r="G21" s="24">
        <v>0.1757</v>
      </c>
      <c r="H21" s="24">
        <v>9.9099999999999994E-2</v>
      </c>
      <c r="I21" s="19"/>
      <c r="J21" s="19">
        <f>D21*G21</f>
        <v>10.542</v>
      </c>
      <c r="K21" s="19">
        <f>E21*H21</f>
        <v>0</v>
      </c>
      <c r="L21" s="1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ht="22.5" x14ac:dyDescent="0.25">
      <c r="A22" s="13"/>
      <c r="B22" s="14" t="s">
        <v>98</v>
      </c>
      <c r="C22" s="26" t="s">
        <v>102</v>
      </c>
      <c r="D22" s="13">
        <v>6</v>
      </c>
      <c r="E22" s="21"/>
      <c r="F22" s="21">
        <v>3</v>
      </c>
      <c r="G22" s="24">
        <v>0.1757</v>
      </c>
      <c r="H22" s="24">
        <v>9.9099999999999994E-2</v>
      </c>
      <c r="I22" s="19"/>
      <c r="J22" s="19">
        <f>D22*G22</f>
        <v>1.0542</v>
      </c>
      <c r="K22" s="19">
        <f>E22*H22</f>
        <v>0</v>
      </c>
      <c r="L22" s="1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25.5" x14ac:dyDescent="0.25">
      <c r="A23" s="13" t="s">
        <v>11</v>
      </c>
      <c r="B23" s="14" t="s">
        <v>12</v>
      </c>
      <c r="C23" s="15"/>
      <c r="D23" s="13"/>
      <c r="E23" s="13"/>
      <c r="F23" s="21"/>
      <c r="G23" s="24"/>
      <c r="H23" s="24"/>
      <c r="I23" s="19"/>
      <c r="J23" s="19"/>
      <c r="K23" s="19"/>
      <c r="L23" s="1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x14ac:dyDescent="0.25">
      <c r="A24" s="13"/>
      <c r="B24" s="14" t="s">
        <v>97</v>
      </c>
      <c r="C24" s="26" t="s">
        <v>103</v>
      </c>
      <c r="D24" s="13">
        <v>30</v>
      </c>
      <c r="E24" s="21">
        <v>100</v>
      </c>
      <c r="F24" s="21"/>
      <c r="G24" s="24">
        <v>0.1757</v>
      </c>
      <c r="H24" s="24">
        <v>9.9099999999999994E-2</v>
      </c>
      <c r="I24" s="19"/>
      <c r="J24" s="19">
        <f>D24*G24</f>
        <v>5.2709999999999999</v>
      </c>
      <c r="K24" s="19">
        <f>E24*H24</f>
        <v>9.91</v>
      </c>
      <c r="L24" s="1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13"/>
      <c r="B25" s="14" t="s">
        <v>98</v>
      </c>
      <c r="C25" s="26" t="s">
        <v>103</v>
      </c>
      <c r="D25" s="13">
        <v>3</v>
      </c>
      <c r="E25" s="21">
        <v>10</v>
      </c>
      <c r="F25" s="21"/>
      <c r="G25" s="24">
        <v>0.1757</v>
      </c>
      <c r="H25" s="24">
        <v>9.9099999999999994E-2</v>
      </c>
      <c r="I25" s="19"/>
      <c r="J25" s="19">
        <f>D25*G25</f>
        <v>0.52710000000000001</v>
      </c>
      <c r="K25" s="19">
        <f>E25*H25</f>
        <v>0.99099999999999988</v>
      </c>
      <c r="L25" s="1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ht="140.25" x14ac:dyDescent="0.25">
      <c r="A26" s="13" t="s">
        <v>13</v>
      </c>
      <c r="B26" s="14" t="s">
        <v>14</v>
      </c>
      <c r="C26" s="15"/>
      <c r="D26" s="13"/>
      <c r="E26" s="13"/>
      <c r="F26" s="21"/>
      <c r="G26" s="24"/>
      <c r="H26" s="24"/>
      <c r="I26" s="19"/>
      <c r="J26" s="19"/>
      <c r="K26" s="19"/>
      <c r="L26" s="1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x14ac:dyDescent="0.25">
      <c r="A27" s="13"/>
      <c r="B27" s="14" t="s">
        <v>97</v>
      </c>
      <c r="C27" s="40" t="s">
        <v>104</v>
      </c>
      <c r="D27" s="13">
        <v>20</v>
      </c>
      <c r="E27" s="21"/>
      <c r="F27" s="21"/>
      <c r="G27" s="24">
        <v>0.1757</v>
      </c>
      <c r="H27" s="24">
        <v>9.9099999999999994E-2</v>
      </c>
      <c r="I27" s="19"/>
      <c r="J27" s="19">
        <f t="shared" ref="J27:J28" si="0">D27*G27</f>
        <v>3.5139999999999998</v>
      </c>
      <c r="K27" s="19">
        <f t="shared" ref="K27:K28" si="1">E27*H27</f>
        <v>0</v>
      </c>
      <c r="L27" s="1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13"/>
      <c r="B28" s="14" t="s">
        <v>98</v>
      </c>
      <c r="C28" s="40" t="s">
        <v>104</v>
      </c>
      <c r="D28" s="13">
        <v>2</v>
      </c>
      <c r="E28" s="21"/>
      <c r="F28" s="21"/>
      <c r="G28" s="24">
        <v>0.1757</v>
      </c>
      <c r="H28" s="24">
        <v>9.9099999999999994E-2</v>
      </c>
      <c r="I28" s="19"/>
      <c r="J28" s="19">
        <f t="shared" si="0"/>
        <v>0.35139999999999999</v>
      </c>
      <c r="K28" s="19">
        <f t="shared" si="1"/>
        <v>0</v>
      </c>
      <c r="L28" s="1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ht="51" x14ac:dyDescent="0.25">
      <c r="A29" s="13" t="s">
        <v>15</v>
      </c>
      <c r="B29" s="14" t="s">
        <v>16</v>
      </c>
      <c r="C29" s="15"/>
      <c r="D29" s="13"/>
      <c r="E29" s="13"/>
      <c r="F29" s="21"/>
      <c r="G29" s="24"/>
      <c r="H29" s="24"/>
      <c r="I29" s="19"/>
      <c r="J29" s="19"/>
      <c r="K29" s="19"/>
      <c r="L29" s="1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33.75" x14ac:dyDescent="0.25">
      <c r="A30" s="13"/>
      <c r="B30" s="14" t="s">
        <v>97</v>
      </c>
      <c r="C30" s="26" t="s">
        <v>105</v>
      </c>
      <c r="D30" s="13">
        <v>20</v>
      </c>
      <c r="E30" s="21">
        <v>10</v>
      </c>
      <c r="F30" s="21"/>
      <c r="G30" s="24">
        <v>0.1757</v>
      </c>
      <c r="H30" s="24">
        <v>9.9099999999999994E-2</v>
      </c>
      <c r="I30" s="19"/>
      <c r="J30" s="19">
        <f t="shared" ref="J30:J31" si="2">D30*G30</f>
        <v>3.5139999999999998</v>
      </c>
      <c r="K30" s="19">
        <f t="shared" ref="K30:K31" si="3">E30*H30</f>
        <v>0.99099999999999988</v>
      </c>
      <c r="L30" s="1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ht="33.75" x14ac:dyDescent="0.25">
      <c r="A31" s="13"/>
      <c r="B31" s="14" t="s">
        <v>98</v>
      </c>
      <c r="C31" s="26" t="s">
        <v>105</v>
      </c>
      <c r="D31" s="13"/>
      <c r="E31" s="21"/>
      <c r="F31" s="21"/>
      <c r="G31" s="24">
        <v>0.1757</v>
      </c>
      <c r="H31" s="24">
        <v>9.9099999999999994E-2</v>
      </c>
      <c r="I31" s="19"/>
      <c r="J31" s="19">
        <f t="shared" si="2"/>
        <v>0</v>
      </c>
      <c r="K31" s="19">
        <f t="shared" si="3"/>
        <v>0</v>
      </c>
      <c r="L31" s="1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102" x14ac:dyDescent="0.25">
      <c r="A32" s="13" t="s">
        <v>17</v>
      </c>
      <c r="B32" s="14" t="s">
        <v>18</v>
      </c>
      <c r="C32" s="27"/>
      <c r="D32" s="13"/>
      <c r="E32" s="13"/>
      <c r="F32" s="21"/>
      <c r="G32" s="24"/>
      <c r="H32" s="24"/>
      <c r="I32" s="19"/>
      <c r="J32" s="19"/>
      <c r="K32" s="19"/>
      <c r="L32" s="1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x14ac:dyDescent="0.25">
      <c r="A33" s="13"/>
      <c r="B33" s="14" t="s">
        <v>97</v>
      </c>
      <c r="C33" s="13" t="s">
        <v>106</v>
      </c>
      <c r="D33" s="13">
        <v>90</v>
      </c>
      <c r="E33" s="21"/>
      <c r="F33" s="21"/>
      <c r="G33" s="24">
        <v>0.1757</v>
      </c>
      <c r="H33" s="24">
        <v>9.9099999999999994E-2</v>
      </c>
      <c r="I33" s="19"/>
      <c r="J33" s="19">
        <f t="shared" ref="J33:J34" si="4">D33*G33</f>
        <v>15.812999999999999</v>
      </c>
      <c r="K33" s="19">
        <f t="shared" ref="K33:K34" si="5">E33*H33</f>
        <v>0</v>
      </c>
      <c r="L33" s="1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x14ac:dyDescent="0.25">
      <c r="A34" s="13"/>
      <c r="B34" s="14" t="s">
        <v>98</v>
      </c>
      <c r="C34" s="13" t="s">
        <v>106</v>
      </c>
      <c r="D34" s="13"/>
      <c r="E34" s="21"/>
      <c r="F34" s="21"/>
      <c r="G34" s="24">
        <v>0.1757</v>
      </c>
      <c r="H34" s="24">
        <v>9.9099999999999994E-2</v>
      </c>
      <c r="I34" s="19"/>
      <c r="J34" s="19">
        <f t="shared" si="4"/>
        <v>0</v>
      </c>
      <c r="K34" s="19">
        <f t="shared" si="5"/>
        <v>0</v>
      </c>
      <c r="L34" s="1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76.5" x14ac:dyDescent="0.25">
      <c r="A35" s="13" t="s">
        <v>19</v>
      </c>
      <c r="B35" s="14" t="s">
        <v>20</v>
      </c>
      <c r="C35" s="27"/>
      <c r="D35" s="13"/>
      <c r="E35" s="13"/>
      <c r="F35" s="21"/>
      <c r="G35" s="24"/>
      <c r="H35" s="24"/>
      <c r="I35" s="19"/>
      <c r="J35" s="19"/>
      <c r="K35" s="19"/>
      <c r="L35" s="1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x14ac:dyDescent="0.25">
      <c r="A36" s="13"/>
      <c r="B36" s="14" t="s">
        <v>97</v>
      </c>
      <c r="C36" s="13" t="s">
        <v>106</v>
      </c>
      <c r="D36" s="13">
        <v>90</v>
      </c>
      <c r="E36" s="21"/>
      <c r="F36" s="21"/>
      <c r="G36" s="24">
        <v>0.1757</v>
      </c>
      <c r="H36" s="24">
        <v>9.9099999999999994E-2</v>
      </c>
      <c r="I36" s="19"/>
      <c r="J36" s="19">
        <f>D36*G36</f>
        <v>15.812999999999999</v>
      </c>
      <c r="K36" s="19">
        <f>E36*H36</f>
        <v>0</v>
      </c>
      <c r="L36" s="1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13"/>
      <c r="B37" s="14" t="s">
        <v>98</v>
      </c>
      <c r="C37" s="13" t="s">
        <v>106</v>
      </c>
      <c r="D37" s="13"/>
      <c r="E37" s="21"/>
      <c r="F37" s="21"/>
      <c r="G37" s="24">
        <v>0.1757</v>
      </c>
      <c r="H37" s="24">
        <v>9.9099999999999994E-2</v>
      </c>
      <c r="I37" s="19"/>
      <c r="J37" s="19">
        <f>D37*G37</f>
        <v>0</v>
      </c>
      <c r="K37" s="19">
        <f>E37*H37</f>
        <v>0</v>
      </c>
      <c r="L37" s="1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ht="25.5" x14ac:dyDescent="0.25">
      <c r="A38" s="13" t="s">
        <v>21</v>
      </c>
      <c r="B38" s="14" t="s">
        <v>22</v>
      </c>
      <c r="C38" s="27"/>
      <c r="D38" s="13"/>
      <c r="E38" s="13"/>
      <c r="F38" s="21"/>
      <c r="G38" s="24"/>
      <c r="H38" s="24"/>
      <c r="I38" s="19"/>
      <c r="J38" s="19"/>
      <c r="K38" s="19"/>
      <c r="L38" s="1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ht="89.25" x14ac:dyDescent="0.25">
      <c r="A39" s="13" t="s">
        <v>23</v>
      </c>
      <c r="B39" s="14" t="s">
        <v>24</v>
      </c>
      <c r="C39" s="27"/>
      <c r="D39" s="13"/>
      <c r="E39" s="13"/>
      <c r="F39" s="21"/>
      <c r="G39" s="24"/>
      <c r="H39" s="24"/>
      <c r="I39" s="19"/>
      <c r="J39" s="19"/>
      <c r="K39" s="19"/>
      <c r="L39" s="1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13"/>
      <c r="B40" s="14" t="s">
        <v>97</v>
      </c>
      <c r="C40" s="13" t="s">
        <v>106</v>
      </c>
      <c r="D40" s="13">
        <v>180</v>
      </c>
      <c r="E40" s="21"/>
      <c r="F40" s="21"/>
      <c r="G40" s="24">
        <v>0.1757</v>
      </c>
      <c r="H40" s="24">
        <v>9.9099999999999994E-2</v>
      </c>
      <c r="I40" s="19"/>
      <c r="J40" s="19">
        <f t="shared" ref="J40:J41" si="6">D40*G40</f>
        <v>31.625999999999998</v>
      </c>
      <c r="K40" s="19">
        <f t="shared" ref="K40:K41" si="7">E40*H40</f>
        <v>0</v>
      </c>
      <c r="L40" s="1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13"/>
      <c r="B41" s="14" t="s">
        <v>98</v>
      </c>
      <c r="C41" s="13" t="s">
        <v>106</v>
      </c>
      <c r="D41" s="13"/>
      <c r="E41" s="21"/>
      <c r="F41" s="21"/>
      <c r="G41" s="24">
        <v>0.1757</v>
      </c>
      <c r="H41" s="24">
        <v>9.9099999999999994E-2</v>
      </c>
      <c r="I41" s="19"/>
      <c r="J41" s="19">
        <f t="shared" si="6"/>
        <v>0</v>
      </c>
      <c r="K41" s="19">
        <f t="shared" si="7"/>
        <v>0</v>
      </c>
      <c r="L41" s="1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38.25" x14ac:dyDescent="0.25">
      <c r="A42" s="13" t="s">
        <v>25</v>
      </c>
      <c r="B42" s="14" t="s">
        <v>26</v>
      </c>
      <c r="C42" s="27"/>
      <c r="D42" s="13"/>
      <c r="E42" s="13"/>
      <c r="F42" s="21"/>
      <c r="G42" s="24"/>
      <c r="H42" s="24"/>
      <c r="I42" s="19"/>
      <c r="J42" s="19"/>
      <c r="K42" s="19"/>
      <c r="L42" s="1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x14ac:dyDescent="0.25">
      <c r="A43" s="13"/>
      <c r="B43" s="14" t="s">
        <v>97</v>
      </c>
      <c r="C43" s="13" t="s">
        <v>106</v>
      </c>
      <c r="D43" s="13">
        <v>120</v>
      </c>
      <c r="E43" s="21"/>
      <c r="F43" s="21"/>
      <c r="G43" s="24">
        <v>0.1757</v>
      </c>
      <c r="H43" s="24">
        <v>9.9099999999999994E-2</v>
      </c>
      <c r="I43" s="19"/>
      <c r="J43" s="19">
        <f t="shared" ref="J43:J44" si="8">D43*G43</f>
        <v>21.084</v>
      </c>
      <c r="K43" s="19">
        <f t="shared" ref="K43:K44" si="9">E43*H43</f>
        <v>0</v>
      </c>
      <c r="L43" s="1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13"/>
      <c r="B44" s="14" t="s">
        <v>98</v>
      </c>
      <c r="C44" s="13" t="s">
        <v>106</v>
      </c>
      <c r="D44" s="13"/>
      <c r="E44" s="21"/>
      <c r="F44" s="21"/>
      <c r="G44" s="24">
        <v>0.1757</v>
      </c>
      <c r="H44" s="24">
        <v>9.9099999999999994E-2</v>
      </c>
      <c r="I44" s="19"/>
      <c r="J44" s="19">
        <f t="shared" si="8"/>
        <v>0</v>
      </c>
      <c r="K44" s="19">
        <f t="shared" si="9"/>
        <v>0</v>
      </c>
      <c r="L44" s="1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ht="90.75" customHeight="1" x14ac:dyDescent="0.25">
      <c r="A45" s="13" t="s">
        <v>27</v>
      </c>
      <c r="B45" s="14" t="s">
        <v>28</v>
      </c>
      <c r="C45" s="27"/>
      <c r="D45" s="13"/>
      <c r="E45" s="13"/>
      <c r="F45" s="21"/>
      <c r="G45" s="24"/>
      <c r="H45" s="24"/>
      <c r="I45" s="19"/>
      <c r="J45" s="19"/>
      <c r="K45" s="19"/>
      <c r="L45" s="1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x14ac:dyDescent="0.25">
      <c r="A46" s="13"/>
      <c r="B46" s="14" t="s">
        <v>97</v>
      </c>
      <c r="C46" s="13" t="s">
        <v>106</v>
      </c>
      <c r="D46" s="13">
        <v>60</v>
      </c>
      <c r="E46" s="21"/>
      <c r="F46" s="21"/>
      <c r="G46" s="24">
        <v>0.1757</v>
      </c>
      <c r="H46" s="24">
        <v>9.9099999999999994E-2</v>
      </c>
      <c r="I46" s="19"/>
      <c r="J46" s="19">
        <f t="shared" ref="J46:J47" si="10">D46*G46</f>
        <v>10.542</v>
      </c>
      <c r="K46" s="19">
        <f t="shared" ref="K46:K47" si="11">E46*H46</f>
        <v>0</v>
      </c>
      <c r="L46" s="1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13"/>
      <c r="B47" s="14" t="s">
        <v>98</v>
      </c>
      <c r="C47" s="13" t="s">
        <v>106</v>
      </c>
      <c r="D47" s="13"/>
      <c r="E47" s="21"/>
      <c r="F47" s="21"/>
      <c r="G47" s="24">
        <v>0.1757</v>
      </c>
      <c r="H47" s="24">
        <v>9.9099999999999994E-2</v>
      </c>
      <c r="I47" s="19"/>
      <c r="J47" s="19">
        <f t="shared" si="10"/>
        <v>0</v>
      </c>
      <c r="K47" s="19">
        <f t="shared" si="11"/>
        <v>0</v>
      </c>
      <c r="L47" s="1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ht="140.25" x14ac:dyDescent="0.25">
      <c r="A48" s="13" t="s">
        <v>29</v>
      </c>
      <c r="B48" s="14" t="s">
        <v>30</v>
      </c>
      <c r="C48" s="27"/>
      <c r="D48" s="13"/>
      <c r="E48" s="13"/>
      <c r="F48" s="21"/>
      <c r="G48" s="24"/>
      <c r="H48" s="24"/>
      <c r="I48" s="19"/>
      <c r="J48" s="19"/>
      <c r="K48" s="19"/>
      <c r="L48" s="1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13"/>
      <c r="B49" s="14" t="s">
        <v>97</v>
      </c>
      <c r="C49" s="13" t="s">
        <v>106</v>
      </c>
      <c r="D49" s="13">
        <v>20</v>
      </c>
      <c r="E49" s="21"/>
      <c r="F49" s="21"/>
      <c r="G49" s="24">
        <v>0.1757</v>
      </c>
      <c r="H49" s="24">
        <v>9.9099999999999994E-2</v>
      </c>
      <c r="I49" s="19"/>
      <c r="J49" s="19">
        <f t="shared" ref="J49:J50" si="12">D49*G49</f>
        <v>3.5139999999999998</v>
      </c>
      <c r="K49" s="19">
        <f t="shared" ref="K49:K50" si="13">E49*H49</f>
        <v>0</v>
      </c>
      <c r="L49" s="1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13"/>
      <c r="B50" s="14" t="s">
        <v>98</v>
      </c>
      <c r="C50" s="13" t="s">
        <v>106</v>
      </c>
      <c r="D50" s="13"/>
      <c r="E50" s="21"/>
      <c r="F50" s="21"/>
      <c r="G50" s="24">
        <v>0.1757</v>
      </c>
      <c r="H50" s="24">
        <v>9.9099999999999994E-2</v>
      </c>
      <c r="I50" s="19"/>
      <c r="J50" s="19">
        <f t="shared" si="12"/>
        <v>0</v>
      </c>
      <c r="K50" s="19">
        <f t="shared" si="13"/>
        <v>0</v>
      </c>
      <c r="L50" s="1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ht="191.25" x14ac:dyDescent="0.25">
      <c r="A51" s="13" t="s">
        <v>31</v>
      </c>
      <c r="B51" s="14" t="s">
        <v>32</v>
      </c>
      <c r="C51" s="27"/>
      <c r="D51" s="13"/>
      <c r="E51" s="13"/>
      <c r="F51" s="21"/>
      <c r="G51" s="24"/>
      <c r="H51" s="24"/>
      <c r="I51" s="19"/>
      <c r="J51" s="19"/>
      <c r="K51" s="19"/>
      <c r="L51" s="1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x14ac:dyDescent="0.25">
      <c r="A52" s="13"/>
      <c r="B52" s="14" t="s">
        <v>97</v>
      </c>
      <c r="C52" s="13" t="s">
        <v>106</v>
      </c>
      <c r="D52" s="13">
        <v>20</v>
      </c>
      <c r="E52" s="21"/>
      <c r="F52" s="21"/>
      <c r="G52" s="24">
        <v>0.1757</v>
      </c>
      <c r="H52" s="24">
        <v>9.9099999999999994E-2</v>
      </c>
      <c r="I52" s="19"/>
      <c r="J52" s="19">
        <f t="shared" ref="J52:J53" si="14">D52*G52</f>
        <v>3.5139999999999998</v>
      </c>
      <c r="K52" s="19">
        <f t="shared" ref="K52:K53" si="15">E52*H52</f>
        <v>0</v>
      </c>
      <c r="L52" s="1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13"/>
      <c r="B53" s="14" t="s">
        <v>98</v>
      </c>
      <c r="C53" s="13" t="s">
        <v>106</v>
      </c>
      <c r="D53" s="13"/>
      <c r="E53" s="21"/>
      <c r="F53" s="21"/>
      <c r="G53" s="24">
        <v>0.1757</v>
      </c>
      <c r="H53" s="24">
        <v>9.9099999999999994E-2</v>
      </c>
      <c r="I53" s="19"/>
      <c r="J53" s="19">
        <f t="shared" si="14"/>
        <v>0</v>
      </c>
      <c r="K53" s="19">
        <f t="shared" si="15"/>
        <v>0</v>
      </c>
      <c r="L53" s="1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ht="127.5" x14ac:dyDescent="0.25">
      <c r="A54" s="13" t="s">
        <v>85</v>
      </c>
      <c r="B54" s="14" t="s">
        <v>33</v>
      </c>
      <c r="C54" s="27"/>
      <c r="D54" s="13"/>
      <c r="E54" s="13"/>
      <c r="F54" s="21"/>
      <c r="G54" s="24"/>
      <c r="H54" s="24"/>
      <c r="I54" s="19"/>
      <c r="J54" s="19"/>
      <c r="K54" s="19"/>
      <c r="L54" s="1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x14ac:dyDescent="0.25">
      <c r="A55" s="13"/>
      <c r="B55" s="14" t="s">
        <v>97</v>
      </c>
      <c r="C55" s="13" t="s">
        <v>106</v>
      </c>
      <c r="D55" s="13">
        <v>20</v>
      </c>
      <c r="E55" s="21"/>
      <c r="F55" s="21"/>
      <c r="G55" s="24">
        <v>0.1757</v>
      </c>
      <c r="H55" s="24">
        <v>9.9099999999999994E-2</v>
      </c>
      <c r="I55" s="19"/>
      <c r="J55" s="19">
        <f t="shared" ref="J55:J56" si="16">D55*G55</f>
        <v>3.5139999999999998</v>
      </c>
      <c r="K55" s="19">
        <f t="shared" ref="K55:K56" si="17">E55*H55</f>
        <v>0</v>
      </c>
      <c r="L55" s="1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13"/>
      <c r="B56" s="14" t="s">
        <v>98</v>
      </c>
      <c r="C56" s="13" t="s">
        <v>106</v>
      </c>
      <c r="D56" s="13"/>
      <c r="E56" s="21"/>
      <c r="F56" s="21"/>
      <c r="G56" s="24">
        <v>0.1757</v>
      </c>
      <c r="H56" s="24">
        <v>9.9099999999999994E-2</v>
      </c>
      <c r="I56" s="19"/>
      <c r="J56" s="19">
        <f t="shared" si="16"/>
        <v>0</v>
      </c>
      <c r="K56" s="19">
        <f t="shared" si="17"/>
        <v>0</v>
      </c>
      <c r="L56" s="1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37" ht="127.5" x14ac:dyDescent="0.25">
      <c r="A57" s="13" t="s">
        <v>34</v>
      </c>
      <c r="B57" s="14" t="s">
        <v>35</v>
      </c>
      <c r="C57" s="27"/>
      <c r="D57" s="13"/>
      <c r="E57" s="13"/>
      <c r="F57" s="21"/>
      <c r="G57" s="24"/>
      <c r="H57" s="24"/>
      <c r="I57" s="19"/>
      <c r="J57" s="19"/>
      <c r="K57" s="19"/>
      <c r="L57" s="1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37" x14ac:dyDescent="0.25">
      <c r="A58" s="13"/>
      <c r="B58" s="14" t="s">
        <v>97</v>
      </c>
      <c r="C58" s="13" t="s">
        <v>106</v>
      </c>
      <c r="D58" s="13">
        <v>60</v>
      </c>
      <c r="E58" s="21"/>
      <c r="F58" s="21"/>
      <c r="G58" s="24">
        <v>0.1757</v>
      </c>
      <c r="H58" s="24">
        <v>9.9099999999999994E-2</v>
      </c>
      <c r="I58" s="19"/>
      <c r="J58" s="19">
        <f t="shared" ref="J58:J59" si="18">D58*G58</f>
        <v>10.542</v>
      </c>
      <c r="K58" s="19">
        <f t="shared" ref="K58:K59" si="19">E58*H58</f>
        <v>0</v>
      </c>
      <c r="L58" s="1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37" x14ac:dyDescent="0.25">
      <c r="A59" s="13"/>
      <c r="B59" s="14" t="s">
        <v>98</v>
      </c>
      <c r="C59" s="13" t="s">
        <v>106</v>
      </c>
      <c r="D59" s="13"/>
      <c r="E59" s="21"/>
      <c r="F59" s="21"/>
      <c r="G59" s="24">
        <v>0.1757</v>
      </c>
      <c r="H59" s="24">
        <v>9.9099999999999994E-2</v>
      </c>
      <c r="I59" s="19"/>
      <c r="J59" s="19">
        <f t="shared" si="18"/>
        <v>0</v>
      </c>
      <c r="K59" s="19">
        <f t="shared" si="19"/>
        <v>0</v>
      </c>
      <c r="L59" s="1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37" ht="102" x14ac:dyDescent="0.25">
      <c r="A60" s="13" t="s">
        <v>36</v>
      </c>
      <c r="B60" s="14" t="s">
        <v>37</v>
      </c>
      <c r="C60" s="27"/>
      <c r="D60" s="13"/>
      <c r="E60" s="13"/>
      <c r="F60" s="21"/>
      <c r="G60" s="24"/>
      <c r="H60" s="24"/>
      <c r="I60" s="19"/>
      <c r="J60" s="19"/>
      <c r="K60" s="19"/>
      <c r="L60" s="1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37" ht="22.5" x14ac:dyDescent="0.25">
      <c r="A61" s="13"/>
      <c r="B61" s="14" t="s">
        <v>97</v>
      </c>
      <c r="C61" s="26" t="s">
        <v>107</v>
      </c>
      <c r="D61" s="13">
        <v>180</v>
      </c>
      <c r="E61" s="21"/>
      <c r="F61" s="21"/>
      <c r="G61" s="24">
        <v>0.1757</v>
      </c>
      <c r="H61" s="24">
        <v>9.9099999999999994E-2</v>
      </c>
      <c r="I61" s="19"/>
      <c r="J61" s="19">
        <f t="shared" ref="J61:J62" si="20">D61*G61</f>
        <v>31.625999999999998</v>
      </c>
      <c r="K61" s="19">
        <f t="shared" ref="K61:K62" si="21">E61*H61</f>
        <v>0</v>
      </c>
      <c r="L61" s="1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37" ht="22.5" x14ac:dyDescent="0.25">
      <c r="A62" s="13"/>
      <c r="B62" s="14" t="s">
        <v>98</v>
      </c>
      <c r="C62" s="26" t="s">
        <v>107</v>
      </c>
      <c r="D62" s="13"/>
      <c r="E62" s="21"/>
      <c r="F62" s="21"/>
      <c r="G62" s="24">
        <v>0.1757</v>
      </c>
      <c r="H62" s="24">
        <v>9.9099999999999994E-2</v>
      </c>
      <c r="I62" s="19"/>
      <c r="J62" s="19">
        <f t="shared" si="20"/>
        <v>0</v>
      </c>
      <c r="K62" s="19">
        <f t="shared" si="21"/>
        <v>0</v>
      </c>
      <c r="L62" s="1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37" ht="178.5" x14ac:dyDescent="0.25">
      <c r="A63" s="13" t="s">
        <v>38</v>
      </c>
      <c r="B63" s="14" t="s">
        <v>39</v>
      </c>
      <c r="C63" s="15"/>
      <c r="D63" s="13"/>
      <c r="E63" s="13"/>
      <c r="F63" s="21"/>
      <c r="G63" s="24"/>
      <c r="H63" s="24"/>
      <c r="I63" s="19"/>
      <c r="J63" s="19"/>
      <c r="K63" s="19"/>
      <c r="L63" s="1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37" x14ac:dyDescent="0.25">
      <c r="A64" s="13"/>
      <c r="B64" s="14" t="s">
        <v>97</v>
      </c>
      <c r="C64" s="13" t="s">
        <v>108</v>
      </c>
      <c r="D64" s="13">
        <v>120</v>
      </c>
      <c r="E64" s="21"/>
      <c r="F64" s="21"/>
      <c r="G64" s="24">
        <v>0.1757</v>
      </c>
      <c r="H64" s="24">
        <v>9.9099999999999994E-2</v>
      </c>
      <c r="I64" s="19"/>
      <c r="J64" s="19">
        <f t="shared" ref="J64:J65" si="22">D64*G64</f>
        <v>21.084</v>
      </c>
      <c r="K64" s="19">
        <f t="shared" ref="K64:K65" si="23">E64*H64</f>
        <v>0</v>
      </c>
      <c r="L64" s="1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25">
      <c r="A65" s="13"/>
      <c r="B65" s="14" t="s">
        <v>98</v>
      </c>
      <c r="C65" s="13" t="s">
        <v>108</v>
      </c>
      <c r="D65" s="13"/>
      <c r="E65" s="21"/>
      <c r="F65" s="21"/>
      <c r="G65" s="24">
        <v>0.1757</v>
      </c>
      <c r="H65" s="24">
        <v>9.9099999999999994E-2</v>
      </c>
      <c r="I65" s="19"/>
      <c r="J65" s="19">
        <f t="shared" si="22"/>
        <v>0</v>
      </c>
      <c r="K65" s="19">
        <f t="shared" si="23"/>
        <v>0</v>
      </c>
      <c r="L65" s="1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51" x14ac:dyDescent="0.25">
      <c r="A66" s="13" t="s">
        <v>40</v>
      </c>
      <c r="B66" s="14" t="s">
        <v>41</v>
      </c>
      <c r="C66" s="15"/>
      <c r="D66" s="13"/>
      <c r="E66" s="13"/>
      <c r="F66" s="21"/>
      <c r="G66" s="24"/>
      <c r="H66" s="24"/>
      <c r="I66" s="19"/>
      <c r="J66" s="19"/>
      <c r="K66" s="19"/>
      <c r="L66" s="1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63.75" x14ac:dyDescent="0.25">
      <c r="A67" s="13" t="s">
        <v>42</v>
      </c>
      <c r="B67" s="14" t="s">
        <v>43</v>
      </c>
      <c r="C67" s="15"/>
      <c r="D67" s="13"/>
      <c r="E67" s="13"/>
      <c r="F67" s="21"/>
      <c r="G67" s="24"/>
      <c r="H67" s="24"/>
      <c r="I67" s="19"/>
      <c r="J67" s="19"/>
      <c r="K67" s="19"/>
      <c r="L67" s="1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22.5" x14ac:dyDescent="0.25">
      <c r="A68" s="13"/>
      <c r="B68" s="14" t="s">
        <v>97</v>
      </c>
      <c r="C68" s="26" t="s">
        <v>124</v>
      </c>
      <c r="D68" s="13">
        <v>160</v>
      </c>
      <c r="E68" s="21"/>
      <c r="F68" s="21"/>
      <c r="G68" s="24">
        <v>0.1757</v>
      </c>
      <c r="H68" s="24">
        <v>9.9099999999999994E-2</v>
      </c>
      <c r="I68" s="19"/>
      <c r="J68" s="19">
        <f t="shared" ref="J68:J69" si="24">D68*G68</f>
        <v>28.111999999999998</v>
      </c>
      <c r="K68" s="19">
        <f t="shared" ref="K68:K69" si="25">E68*H68</f>
        <v>0</v>
      </c>
      <c r="L68" s="1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22.5" x14ac:dyDescent="0.25">
      <c r="A69" s="13"/>
      <c r="B69" s="14" t="s">
        <v>98</v>
      </c>
      <c r="C69" s="26" t="s">
        <v>124</v>
      </c>
      <c r="D69" s="13"/>
      <c r="E69" s="21"/>
      <c r="F69" s="21"/>
      <c r="G69" s="24">
        <v>0.1757</v>
      </c>
      <c r="H69" s="24">
        <v>9.9099999999999994E-2</v>
      </c>
      <c r="I69" s="19"/>
      <c r="J69" s="19">
        <f t="shared" si="24"/>
        <v>0</v>
      </c>
      <c r="K69" s="19">
        <f t="shared" si="25"/>
        <v>0</v>
      </c>
      <c r="L69" s="1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63.75" x14ac:dyDescent="0.25">
      <c r="A70" s="13" t="s">
        <v>44</v>
      </c>
      <c r="B70" s="14" t="s">
        <v>45</v>
      </c>
      <c r="C70" s="15"/>
      <c r="D70" s="13"/>
      <c r="E70" s="13"/>
      <c r="F70" s="21"/>
      <c r="G70" s="24"/>
      <c r="H70" s="24"/>
      <c r="I70" s="19"/>
      <c r="J70" s="19"/>
      <c r="K70" s="19"/>
      <c r="L70" s="1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22.5" x14ac:dyDescent="0.25">
      <c r="A71" s="13"/>
      <c r="B71" s="14" t="s">
        <v>97</v>
      </c>
      <c r="C71" s="26" t="s">
        <v>124</v>
      </c>
      <c r="D71" s="13">
        <v>150</v>
      </c>
      <c r="E71" s="21"/>
      <c r="F71" s="21"/>
      <c r="G71" s="24">
        <v>0.1757</v>
      </c>
      <c r="H71" s="24">
        <v>9.9099999999999994E-2</v>
      </c>
      <c r="I71" s="19"/>
      <c r="J71" s="19">
        <f t="shared" ref="J71:J72" si="26">D71*G71</f>
        <v>26.355</v>
      </c>
      <c r="K71" s="19">
        <f t="shared" ref="K71:K72" si="27">E71*H71</f>
        <v>0</v>
      </c>
      <c r="L71" s="1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22.5" x14ac:dyDescent="0.25">
      <c r="A72" s="13"/>
      <c r="B72" s="14" t="s">
        <v>98</v>
      </c>
      <c r="C72" s="26" t="s">
        <v>124</v>
      </c>
      <c r="D72" s="13"/>
      <c r="E72" s="21"/>
      <c r="F72" s="21"/>
      <c r="G72" s="24">
        <v>0.1757</v>
      </c>
      <c r="H72" s="24">
        <v>9.9099999999999994E-2</v>
      </c>
      <c r="I72" s="19"/>
      <c r="J72" s="19">
        <f t="shared" si="26"/>
        <v>0</v>
      </c>
      <c r="K72" s="19">
        <f t="shared" si="27"/>
        <v>0</v>
      </c>
      <c r="L72" s="1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51" x14ac:dyDescent="0.25">
      <c r="A73" s="13" t="s">
        <v>46</v>
      </c>
      <c r="B73" s="14" t="s">
        <v>47</v>
      </c>
      <c r="C73" s="15"/>
      <c r="D73" s="13"/>
      <c r="E73" s="13"/>
      <c r="F73" s="21"/>
      <c r="G73" s="24"/>
      <c r="H73" s="24"/>
      <c r="I73" s="19"/>
      <c r="J73" s="19"/>
      <c r="K73" s="19"/>
      <c r="L73" s="1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22.5" x14ac:dyDescent="0.25">
      <c r="A74" s="13"/>
      <c r="B74" s="14" t="s">
        <v>97</v>
      </c>
      <c r="C74" s="26" t="s">
        <v>124</v>
      </c>
      <c r="D74" s="13">
        <v>220</v>
      </c>
      <c r="E74" s="21"/>
      <c r="F74" s="21"/>
      <c r="G74" s="24">
        <v>0.1757</v>
      </c>
      <c r="H74" s="24">
        <v>9.9099999999999994E-2</v>
      </c>
      <c r="I74" s="19"/>
      <c r="J74" s="19">
        <f t="shared" ref="J74:J75" si="28">D74*G74</f>
        <v>38.653999999999996</v>
      </c>
      <c r="K74" s="19">
        <f t="shared" ref="K74:K75" si="29">E74*H74</f>
        <v>0</v>
      </c>
      <c r="L74" s="1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22.5" x14ac:dyDescent="0.25">
      <c r="A75" s="13"/>
      <c r="B75" s="14" t="s">
        <v>98</v>
      </c>
      <c r="C75" s="26" t="s">
        <v>124</v>
      </c>
      <c r="D75" s="13"/>
      <c r="E75" s="21"/>
      <c r="F75" s="21"/>
      <c r="G75" s="24">
        <v>0.1757</v>
      </c>
      <c r="H75" s="24">
        <v>9.9099999999999994E-2</v>
      </c>
      <c r="I75" s="19"/>
      <c r="J75" s="19">
        <f t="shared" si="28"/>
        <v>0</v>
      </c>
      <c r="K75" s="19">
        <f t="shared" si="29"/>
        <v>0</v>
      </c>
      <c r="L75" s="1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51" x14ac:dyDescent="0.25">
      <c r="A76" s="13" t="s">
        <v>48</v>
      </c>
      <c r="B76" s="14" t="s">
        <v>49</v>
      </c>
      <c r="C76" s="15"/>
      <c r="D76" s="13"/>
      <c r="E76" s="13"/>
      <c r="F76" s="21"/>
      <c r="G76" s="24"/>
      <c r="H76" s="24"/>
      <c r="I76" s="19"/>
      <c r="J76" s="19"/>
      <c r="K76" s="19"/>
      <c r="L76" s="1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22.5" x14ac:dyDescent="0.25">
      <c r="A77" s="13"/>
      <c r="B77" s="14" t="s">
        <v>97</v>
      </c>
      <c r="C77" s="26" t="s">
        <v>124</v>
      </c>
      <c r="D77" s="13">
        <v>300</v>
      </c>
      <c r="E77" s="21"/>
      <c r="F77" s="21"/>
      <c r="G77" s="24">
        <v>0.1757</v>
      </c>
      <c r="H77" s="24">
        <v>9.9099999999999994E-2</v>
      </c>
      <c r="I77" s="19"/>
      <c r="J77" s="19">
        <f t="shared" ref="J77:J78" si="30">D77*G77</f>
        <v>52.71</v>
      </c>
      <c r="K77" s="19">
        <f t="shared" ref="K77:K78" si="31">E77*H77</f>
        <v>0</v>
      </c>
      <c r="L77" s="1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22.5" x14ac:dyDescent="0.25">
      <c r="A78" s="13"/>
      <c r="B78" s="14" t="s">
        <v>98</v>
      </c>
      <c r="C78" s="26" t="s">
        <v>124</v>
      </c>
      <c r="D78" s="13"/>
      <c r="E78" s="21"/>
      <c r="F78" s="21"/>
      <c r="G78" s="24">
        <v>0.1757</v>
      </c>
      <c r="H78" s="24">
        <v>9.9099999999999994E-2</v>
      </c>
      <c r="I78" s="19"/>
      <c r="J78" s="19">
        <f t="shared" si="30"/>
        <v>0</v>
      </c>
      <c r="K78" s="19">
        <f t="shared" si="31"/>
        <v>0</v>
      </c>
      <c r="L78" s="1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51" x14ac:dyDescent="0.25">
      <c r="A79" s="13" t="s">
        <v>50</v>
      </c>
      <c r="B79" s="14" t="s">
        <v>51</v>
      </c>
      <c r="C79" s="15"/>
      <c r="D79" s="13"/>
      <c r="E79" s="13"/>
      <c r="F79" s="21"/>
      <c r="G79" s="24"/>
      <c r="H79" s="24"/>
      <c r="I79" s="19"/>
      <c r="J79" s="19"/>
      <c r="K79" s="19"/>
      <c r="L79" s="1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22.5" x14ac:dyDescent="0.25">
      <c r="A80" s="13"/>
      <c r="B80" s="14" t="s">
        <v>97</v>
      </c>
      <c r="C80" s="26" t="s">
        <v>124</v>
      </c>
      <c r="D80" s="13">
        <v>360</v>
      </c>
      <c r="E80" s="21"/>
      <c r="F80" s="21"/>
      <c r="G80" s="24">
        <v>0.1757</v>
      </c>
      <c r="H80" s="24">
        <v>9.9099999999999994E-2</v>
      </c>
      <c r="I80" s="19"/>
      <c r="J80" s="19">
        <f t="shared" ref="J80:J81" si="32">D80*G80</f>
        <v>63.251999999999995</v>
      </c>
      <c r="K80" s="19">
        <f t="shared" ref="K80:K81" si="33">E80*H80</f>
        <v>0</v>
      </c>
      <c r="L80" s="1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22.5" x14ac:dyDescent="0.25">
      <c r="A81" s="13"/>
      <c r="B81" s="14" t="s">
        <v>98</v>
      </c>
      <c r="C81" s="26" t="s">
        <v>124</v>
      </c>
      <c r="D81" s="13"/>
      <c r="E81" s="21"/>
      <c r="F81" s="21"/>
      <c r="G81" s="24">
        <v>0.1757</v>
      </c>
      <c r="H81" s="24">
        <v>9.9099999999999994E-2</v>
      </c>
      <c r="I81" s="19"/>
      <c r="J81" s="19">
        <f t="shared" si="32"/>
        <v>0</v>
      </c>
      <c r="K81" s="19">
        <f t="shared" si="33"/>
        <v>0</v>
      </c>
      <c r="L81" s="1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25.5" x14ac:dyDescent="0.25">
      <c r="A82" s="13" t="s">
        <v>52</v>
      </c>
      <c r="B82" s="14" t="s">
        <v>53</v>
      </c>
      <c r="C82" s="15"/>
      <c r="D82" s="13"/>
      <c r="E82" s="13"/>
      <c r="F82" s="21"/>
      <c r="G82" s="24"/>
      <c r="H82" s="24"/>
      <c r="I82" s="19"/>
      <c r="J82" s="19"/>
      <c r="K82" s="19"/>
      <c r="L82" s="1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63.75" x14ac:dyDescent="0.25">
      <c r="A83" s="13" t="s">
        <v>54</v>
      </c>
      <c r="B83" s="14" t="s">
        <v>55</v>
      </c>
      <c r="C83" s="15"/>
      <c r="D83" s="13"/>
      <c r="E83" s="13"/>
      <c r="F83" s="21"/>
      <c r="G83" s="24"/>
      <c r="H83" s="24"/>
      <c r="I83" s="19"/>
      <c r="J83" s="19"/>
      <c r="K83" s="19"/>
      <c r="L83" s="1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x14ac:dyDescent="0.25">
      <c r="A84" s="13"/>
      <c r="B84" s="14" t="s">
        <v>97</v>
      </c>
      <c r="C84" s="13" t="s">
        <v>125</v>
      </c>
      <c r="D84" s="13">
        <v>50</v>
      </c>
      <c r="E84" s="21"/>
      <c r="F84" s="21"/>
      <c r="G84" s="24">
        <v>0.1757</v>
      </c>
      <c r="H84" s="24">
        <v>9.9099999999999994E-2</v>
      </c>
      <c r="I84" s="19"/>
      <c r="J84" s="19">
        <f t="shared" ref="J84:J85" si="34">D84*G84</f>
        <v>8.7850000000000001</v>
      </c>
      <c r="K84" s="19">
        <f t="shared" ref="K84:K85" si="35">E84*H84</f>
        <v>0</v>
      </c>
      <c r="L84" s="1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x14ac:dyDescent="0.25">
      <c r="A85" s="13"/>
      <c r="B85" s="14" t="s">
        <v>98</v>
      </c>
      <c r="C85" s="13" t="s">
        <v>125</v>
      </c>
      <c r="D85" s="13"/>
      <c r="E85" s="21"/>
      <c r="F85" s="21"/>
      <c r="G85" s="24">
        <v>0.1757</v>
      </c>
      <c r="H85" s="24">
        <v>9.9099999999999994E-2</v>
      </c>
      <c r="I85" s="19"/>
      <c r="J85" s="19">
        <f t="shared" si="34"/>
        <v>0</v>
      </c>
      <c r="K85" s="19">
        <f t="shared" si="35"/>
        <v>0</v>
      </c>
      <c r="L85" s="1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38.25" x14ac:dyDescent="0.25">
      <c r="A86" s="13" t="s">
        <v>56</v>
      </c>
      <c r="B86" s="14" t="s">
        <v>57</v>
      </c>
      <c r="C86" s="15"/>
      <c r="D86" s="13"/>
      <c r="E86" s="13"/>
      <c r="F86" s="21"/>
      <c r="G86" s="24"/>
      <c r="H86" s="24"/>
      <c r="I86" s="19"/>
      <c r="J86" s="19"/>
      <c r="K86" s="19"/>
      <c r="L86" s="1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13"/>
      <c r="B87" s="14" t="s">
        <v>97</v>
      </c>
      <c r="C87" s="13" t="s">
        <v>125</v>
      </c>
      <c r="D87" s="13">
        <v>90</v>
      </c>
      <c r="E87" s="21"/>
      <c r="F87" s="21"/>
      <c r="G87" s="24">
        <v>0.1757</v>
      </c>
      <c r="H87" s="24">
        <v>9.9099999999999994E-2</v>
      </c>
      <c r="I87" s="19"/>
      <c r="J87" s="19">
        <f t="shared" ref="J87:J88" si="36">D87*G87</f>
        <v>15.812999999999999</v>
      </c>
      <c r="K87" s="19">
        <f t="shared" ref="K87:K88" si="37">E87*H87</f>
        <v>0</v>
      </c>
      <c r="L87" s="1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13"/>
      <c r="B88" s="14" t="s">
        <v>98</v>
      </c>
      <c r="C88" s="13" t="s">
        <v>125</v>
      </c>
      <c r="D88" s="13"/>
      <c r="E88" s="21"/>
      <c r="F88" s="21"/>
      <c r="G88" s="24">
        <v>0.1757</v>
      </c>
      <c r="H88" s="24">
        <v>9.9099999999999994E-2</v>
      </c>
      <c r="I88" s="19"/>
      <c r="J88" s="19">
        <f t="shared" si="36"/>
        <v>0</v>
      </c>
      <c r="K88" s="19">
        <f t="shared" si="37"/>
        <v>0</v>
      </c>
      <c r="L88" s="1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207" x14ac:dyDescent="0.25">
      <c r="A89" s="13" t="s">
        <v>58</v>
      </c>
      <c r="B89" s="14" t="s">
        <v>88</v>
      </c>
      <c r="C89" s="15"/>
      <c r="D89" s="13"/>
      <c r="E89" s="13"/>
      <c r="F89" s="21"/>
      <c r="G89" s="24"/>
      <c r="H89" s="24"/>
      <c r="I89" s="19"/>
      <c r="J89" s="19"/>
      <c r="K89" s="19"/>
      <c r="L89" s="1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x14ac:dyDescent="0.25">
      <c r="A90" s="13"/>
      <c r="B90" s="14" t="s">
        <v>97</v>
      </c>
      <c r="C90" s="13" t="s">
        <v>125</v>
      </c>
      <c r="D90" s="13">
        <v>220</v>
      </c>
      <c r="E90" s="21"/>
      <c r="F90" s="21"/>
      <c r="G90" s="24">
        <v>0.1757</v>
      </c>
      <c r="H90" s="24">
        <v>9.9099999999999994E-2</v>
      </c>
      <c r="I90" s="19"/>
      <c r="J90" s="19">
        <f t="shared" ref="J90:J91" si="38">D90*G90</f>
        <v>38.653999999999996</v>
      </c>
      <c r="K90" s="19">
        <f t="shared" ref="K90:K91" si="39">E90*H90</f>
        <v>0</v>
      </c>
      <c r="L90" s="1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x14ac:dyDescent="0.25">
      <c r="A91" s="13"/>
      <c r="B91" s="14" t="s">
        <v>98</v>
      </c>
      <c r="C91" s="13" t="s">
        <v>125</v>
      </c>
      <c r="D91" s="13"/>
      <c r="E91" s="21"/>
      <c r="F91" s="21"/>
      <c r="G91" s="24">
        <v>0.1757</v>
      </c>
      <c r="H91" s="24">
        <v>9.9099999999999994E-2</v>
      </c>
      <c r="I91" s="19"/>
      <c r="J91" s="19">
        <f t="shared" si="38"/>
        <v>0</v>
      </c>
      <c r="K91" s="19">
        <f t="shared" si="39"/>
        <v>0</v>
      </c>
      <c r="L91" s="1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53" x14ac:dyDescent="0.25">
      <c r="A92" s="13" t="s">
        <v>59</v>
      </c>
      <c r="B92" s="14" t="s">
        <v>60</v>
      </c>
      <c r="C92" s="15"/>
      <c r="D92" s="13"/>
      <c r="E92" s="13"/>
      <c r="F92" s="21"/>
      <c r="G92" s="24"/>
      <c r="H92" s="24"/>
      <c r="I92" s="19"/>
      <c r="J92" s="19"/>
      <c r="K92" s="19"/>
      <c r="L92" s="1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13"/>
      <c r="B93" s="14" t="s">
        <v>97</v>
      </c>
      <c r="C93" s="13" t="s">
        <v>125</v>
      </c>
      <c r="D93" s="13">
        <v>1220</v>
      </c>
      <c r="E93" s="21"/>
      <c r="F93" s="21"/>
      <c r="G93" s="24">
        <v>0.1757</v>
      </c>
      <c r="H93" s="24">
        <v>9.9099999999999994E-2</v>
      </c>
      <c r="I93" s="19"/>
      <c r="J93" s="19">
        <f t="shared" ref="J93:J94" si="40">D93*G93</f>
        <v>214.35399999999998</v>
      </c>
      <c r="K93" s="19">
        <f t="shared" ref="K93:K94" si="41">E93*H93</f>
        <v>0</v>
      </c>
      <c r="L93" s="1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13"/>
      <c r="B94" s="14" t="s">
        <v>98</v>
      </c>
      <c r="C94" s="13" t="s">
        <v>125</v>
      </c>
      <c r="D94" s="13"/>
      <c r="E94" s="21"/>
      <c r="F94" s="21"/>
      <c r="G94" s="24">
        <v>0.1757</v>
      </c>
      <c r="H94" s="24">
        <v>9.9099999999999994E-2</v>
      </c>
      <c r="I94" s="19"/>
      <c r="J94" s="19">
        <f t="shared" si="40"/>
        <v>0</v>
      </c>
      <c r="K94" s="19">
        <f t="shared" si="41"/>
        <v>0</v>
      </c>
      <c r="L94" s="1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63.75" x14ac:dyDescent="0.25">
      <c r="A95" s="13" t="s">
        <v>61</v>
      </c>
      <c r="B95" s="14" t="s">
        <v>62</v>
      </c>
      <c r="C95" s="15"/>
      <c r="D95" s="13"/>
      <c r="E95" s="13"/>
      <c r="F95" s="21"/>
      <c r="G95" s="24"/>
      <c r="H95" s="24"/>
      <c r="I95" s="19"/>
      <c r="J95" s="19"/>
      <c r="K95" s="19"/>
      <c r="L95" s="1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13"/>
      <c r="B96" s="14" t="s">
        <v>97</v>
      </c>
      <c r="C96" s="13" t="s">
        <v>125</v>
      </c>
      <c r="D96" s="13">
        <v>1020</v>
      </c>
      <c r="E96" s="21"/>
      <c r="F96" s="21"/>
      <c r="G96" s="24">
        <v>0.1757</v>
      </c>
      <c r="H96" s="24">
        <v>9.9099999999999994E-2</v>
      </c>
      <c r="I96" s="19"/>
      <c r="J96" s="19">
        <f t="shared" ref="J96:J97" si="42">D96*G96</f>
        <v>179.214</v>
      </c>
      <c r="K96" s="19">
        <f t="shared" ref="K96:K97" si="43">E96*H96</f>
        <v>0</v>
      </c>
      <c r="L96" s="1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13"/>
      <c r="B97" s="14" t="s">
        <v>98</v>
      </c>
      <c r="C97" s="13" t="s">
        <v>125</v>
      </c>
      <c r="D97" s="13"/>
      <c r="E97" s="21"/>
      <c r="F97" s="21"/>
      <c r="G97" s="24">
        <v>0.1757</v>
      </c>
      <c r="H97" s="24">
        <v>9.9099999999999994E-2</v>
      </c>
      <c r="I97" s="19"/>
      <c r="J97" s="19">
        <f t="shared" si="42"/>
        <v>0</v>
      </c>
      <c r="K97" s="19">
        <f t="shared" si="43"/>
        <v>0</v>
      </c>
      <c r="L97" s="1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02" x14ac:dyDescent="0.25">
      <c r="A98" s="13" t="s">
        <v>63</v>
      </c>
      <c r="B98" s="14" t="s">
        <v>64</v>
      </c>
      <c r="C98" s="15"/>
      <c r="D98" s="13"/>
      <c r="E98" s="13"/>
      <c r="F98" s="21"/>
      <c r="G98" s="24"/>
      <c r="H98" s="24"/>
      <c r="I98" s="19"/>
      <c r="J98" s="19"/>
      <c r="K98" s="19"/>
      <c r="L98" s="1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13"/>
      <c r="B99" s="14" t="s">
        <v>97</v>
      </c>
      <c r="C99" s="13" t="s">
        <v>125</v>
      </c>
      <c r="D99" s="13">
        <v>200</v>
      </c>
      <c r="E99" s="21"/>
      <c r="F99" s="21"/>
      <c r="G99" s="24">
        <v>0.1757</v>
      </c>
      <c r="H99" s="24">
        <v>9.9099999999999994E-2</v>
      </c>
      <c r="I99" s="19"/>
      <c r="J99" s="19">
        <f t="shared" ref="J99:J100" si="44">D99*G99</f>
        <v>35.14</v>
      </c>
      <c r="K99" s="19">
        <f t="shared" ref="K99:K100" si="45">E99*H99</f>
        <v>0</v>
      </c>
      <c r="L99" s="1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13"/>
      <c r="B100" s="14" t="s">
        <v>98</v>
      </c>
      <c r="C100" s="13" t="s">
        <v>125</v>
      </c>
      <c r="D100" s="13"/>
      <c r="E100" s="21"/>
      <c r="F100" s="21"/>
      <c r="G100" s="24">
        <v>0.1757</v>
      </c>
      <c r="H100" s="24">
        <v>9.9099999999999994E-2</v>
      </c>
      <c r="I100" s="19"/>
      <c r="J100" s="19">
        <f t="shared" si="44"/>
        <v>0</v>
      </c>
      <c r="K100" s="19">
        <f t="shared" si="45"/>
        <v>0</v>
      </c>
      <c r="L100" s="1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51" x14ac:dyDescent="0.25">
      <c r="A101" s="13" t="s">
        <v>173</v>
      </c>
      <c r="B101" s="14" t="s">
        <v>172</v>
      </c>
      <c r="C101" s="15"/>
      <c r="D101" s="13"/>
      <c r="E101" s="13"/>
      <c r="F101" s="21"/>
      <c r="G101" s="24"/>
      <c r="H101" s="24"/>
      <c r="I101" s="19"/>
      <c r="J101" s="19"/>
      <c r="K101" s="19"/>
      <c r="L101" s="1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13"/>
      <c r="B102" s="14" t="s">
        <v>97</v>
      </c>
      <c r="C102" s="13" t="s">
        <v>125</v>
      </c>
      <c r="D102" s="13">
        <v>200</v>
      </c>
      <c r="E102" s="21"/>
      <c r="F102" s="21"/>
      <c r="G102" s="24">
        <v>0.1757</v>
      </c>
      <c r="H102" s="24">
        <v>9.9099999999999994E-2</v>
      </c>
      <c r="I102" s="19"/>
      <c r="J102" s="19">
        <f t="shared" ref="J102:J103" si="46">D102*G102</f>
        <v>35.14</v>
      </c>
      <c r="K102" s="19">
        <f t="shared" ref="K102:K103" si="47">E102*H102</f>
        <v>0</v>
      </c>
      <c r="L102" s="1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x14ac:dyDescent="0.25">
      <c r="A103" s="13"/>
      <c r="B103" s="14" t="s">
        <v>98</v>
      </c>
      <c r="C103" s="13" t="s">
        <v>125</v>
      </c>
      <c r="D103" s="13"/>
      <c r="E103" s="21"/>
      <c r="F103" s="21"/>
      <c r="G103" s="24">
        <v>0.1757</v>
      </c>
      <c r="H103" s="24">
        <v>9.9099999999999994E-2</v>
      </c>
      <c r="I103" s="19"/>
      <c r="J103" s="19">
        <f t="shared" si="46"/>
        <v>0</v>
      </c>
      <c r="K103" s="19">
        <f t="shared" si="47"/>
        <v>0</v>
      </c>
      <c r="L103" s="1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76.5" x14ac:dyDescent="0.25">
      <c r="A104" s="13" t="s">
        <v>65</v>
      </c>
      <c r="B104" s="14" t="s">
        <v>66</v>
      </c>
      <c r="C104" s="15"/>
      <c r="D104" s="13"/>
      <c r="E104" s="13"/>
      <c r="F104" s="21"/>
      <c r="G104" s="24"/>
      <c r="H104" s="24"/>
      <c r="I104" s="19"/>
      <c r="J104" s="19"/>
      <c r="K104" s="19"/>
      <c r="L104" s="1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13"/>
      <c r="B105" s="14" t="s">
        <v>97</v>
      </c>
      <c r="C105" s="13" t="s">
        <v>125</v>
      </c>
      <c r="D105" s="13">
        <v>220</v>
      </c>
      <c r="E105" s="21"/>
      <c r="F105" s="21"/>
      <c r="G105" s="24">
        <v>0.1757</v>
      </c>
      <c r="H105" s="24">
        <v>9.9099999999999994E-2</v>
      </c>
      <c r="I105" s="19"/>
      <c r="J105" s="19">
        <f t="shared" ref="J105:J106" si="48">D105*G105</f>
        <v>38.653999999999996</v>
      </c>
      <c r="K105" s="19">
        <f t="shared" ref="K105:K106" si="49">E105*H105</f>
        <v>0</v>
      </c>
      <c r="L105" s="1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x14ac:dyDescent="0.25">
      <c r="A106" s="13"/>
      <c r="B106" s="14" t="s">
        <v>98</v>
      </c>
      <c r="C106" s="13" t="s">
        <v>125</v>
      </c>
      <c r="D106" s="13"/>
      <c r="E106" s="21"/>
      <c r="F106" s="21"/>
      <c r="G106" s="24">
        <v>0.1757</v>
      </c>
      <c r="H106" s="24">
        <v>9.9099999999999994E-2</v>
      </c>
      <c r="I106" s="19"/>
      <c r="J106" s="19">
        <f t="shared" si="48"/>
        <v>0</v>
      </c>
      <c r="K106" s="19">
        <f t="shared" si="49"/>
        <v>0</v>
      </c>
      <c r="L106" s="1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51" x14ac:dyDescent="0.25">
      <c r="A107" s="13" t="s">
        <v>67</v>
      </c>
      <c r="B107" s="14" t="s">
        <v>68</v>
      </c>
      <c r="C107" s="15"/>
      <c r="D107" s="13"/>
      <c r="E107" s="13"/>
      <c r="F107" s="21"/>
      <c r="G107" s="24"/>
      <c r="H107" s="24"/>
      <c r="I107" s="19"/>
      <c r="J107" s="19"/>
      <c r="K107" s="19"/>
      <c r="L107" s="1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13"/>
      <c r="B108" s="14" t="s">
        <v>97</v>
      </c>
      <c r="C108" s="13" t="s">
        <v>125</v>
      </c>
      <c r="D108" s="13">
        <v>300</v>
      </c>
      <c r="E108" s="21"/>
      <c r="F108" s="21"/>
      <c r="G108" s="24">
        <v>0.1757</v>
      </c>
      <c r="H108" s="24">
        <v>9.9099999999999994E-2</v>
      </c>
      <c r="I108" s="19"/>
      <c r="J108" s="19">
        <f t="shared" ref="J108:J109" si="50">D108*G108</f>
        <v>52.71</v>
      </c>
      <c r="K108" s="19">
        <f t="shared" ref="K108:K109" si="51">E108*H108</f>
        <v>0</v>
      </c>
      <c r="L108" s="1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x14ac:dyDescent="0.25">
      <c r="A109" s="13"/>
      <c r="B109" s="14" t="s">
        <v>98</v>
      </c>
      <c r="C109" s="13" t="s">
        <v>125</v>
      </c>
      <c r="D109" s="13"/>
      <c r="E109" s="21"/>
      <c r="F109" s="21"/>
      <c r="G109" s="24">
        <v>0.1757</v>
      </c>
      <c r="H109" s="24">
        <v>9.9099999999999994E-2</v>
      </c>
      <c r="I109" s="19"/>
      <c r="J109" s="19">
        <f t="shared" si="50"/>
        <v>0</v>
      </c>
      <c r="K109" s="19">
        <f t="shared" si="51"/>
        <v>0</v>
      </c>
      <c r="L109" s="1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51" x14ac:dyDescent="0.25">
      <c r="A110" s="13" t="s">
        <v>69</v>
      </c>
      <c r="B110" s="14" t="s">
        <v>70</v>
      </c>
      <c r="C110" s="15"/>
      <c r="D110" s="13"/>
      <c r="E110" s="13"/>
      <c r="F110" s="21"/>
      <c r="G110" s="24"/>
      <c r="H110" s="24"/>
      <c r="I110" s="19"/>
      <c r="J110" s="19"/>
      <c r="K110" s="19"/>
      <c r="L110" s="1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13"/>
      <c r="B111" s="14" t="s">
        <v>97</v>
      </c>
      <c r="C111" s="13" t="s">
        <v>125</v>
      </c>
      <c r="D111" s="13">
        <v>370</v>
      </c>
      <c r="E111" s="21"/>
      <c r="F111" s="21"/>
      <c r="G111" s="24">
        <v>0.1757</v>
      </c>
      <c r="H111" s="24">
        <v>9.9099999999999994E-2</v>
      </c>
      <c r="I111" s="19"/>
      <c r="J111" s="19">
        <f t="shared" ref="J111:J112" si="52">D111*G111</f>
        <v>65.009</v>
      </c>
      <c r="K111" s="19">
        <f t="shared" ref="K111:K112" si="53">E111*H111</f>
        <v>0</v>
      </c>
      <c r="L111" s="1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x14ac:dyDescent="0.25">
      <c r="A112" s="13"/>
      <c r="B112" s="14" t="s">
        <v>98</v>
      </c>
      <c r="C112" s="13" t="s">
        <v>125</v>
      </c>
      <c r="D112" s="13"/>
      <c r="E112" s="21"/>
      <c r="F112" s="21"/>
      <c r="G112" s="24">
        <v>0.1757</v>
      </c>
      <c r="H112" s="24">
        <v>9.9099999999999994E-2</v>
      </c>
      <c r="I112" s="19"/>
      <c r="J112" s="19">
        <f t="shared" si="52"/>
        <v>0</v>
      </c>
      <c r="K112" s="19">
        <f t="shared" si="53"/>
        <v>0</v>
      </c>
      <c r="L112" s="1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51" x14ac:dyDescent="0.25">
      <c r="A113" s="13" t="s">
        <v>177</v>
      </c>
      <c r="B113" s="14" t="s">
        <v>176</v>
      </c>
      <c r="C113" s="15"/>
      <c r="D113" s="13"/>
      <c r="E113" s="13"/>
      <c r="F113" s="21"/>
      <c r="G113" s="24"/>
      <c r="H113" s="24"/>
      <c r="I113" s="19"/>
      <c r="J113" s="19"/>
      <c r="K113" s="19"/>
      <c r="L113" s="1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13"/>
      <c r="B114" s="14" t="s">
        <v>97</v>
      </c>
      <c r="C114" s="13" t="s">
        <v>125</v>
      </c>
      <c r="D114" s="13">
        <v>480</v>
      </c>
      <c r="E114" s="21"/>
      <c r="F114" s="21"/>
      <c r="G114" s="24">
        <v>0.1757</v>
      </c>
      <c r="H114" s="24">
        <v>9.9099999999999994E-2</v>
      </c>
      <c r="I114" s="19"/>
      <c r="J114" s="19">
        <f t="shared" ref="J114:J115" si="54">D114*G114</f>
        <v>84.335999999999999</v>
      </c>
      <c r="K114" s="19">
        <f t="shared" ref="K114:K115" si="55">E114*H114</f>
        <v>0</v>
      </c>
      <c r="L114" s="1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x14ac:dyDescent="0.25">
      <c r="A115" s="13"/>
      <c r="B115" s="14" t="s">
        <v>98</v>
      </c>
      <c r="C115" s="13" t="s">
        <v>125</v>
      </c>
      <c r="D115" s="13"/>
      <c r="E115" s="21"/>
      <c r="F115" s="21"/>
      <c r="G115" s="24">
        <v>0.1757</v>
      </c>
      <c r="H115" s="24">
        <v>9.9099999999999994E-2</v>
      </c>
      <c r="I115" s="19"/>
      <c r="J115" s="19">
        <f t="shared" si="54"/>
        <v>0</v>
      </c>
      <c r="K115" s="19">
        <f t="shared" si="55"/>
        <v>0</v>
      </c>
      <c r="L115" s="1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51" x14ac:dyDescent="0.25">
      <c r="A116" s="13" t="s">
        <v>71</v>
      </c>
      <c r="B116" s="14" t="s">
        <v>72</v>
      </c>
      <c r="C116" s="15"/>
      <c r="D116" s="13"/>
      <c r="E116" s="13"/>
      <c r="F116" s="21"/>
      <c r="G116" s="24"/>
      <c r="H116" s="24"/>
      <c r="I116" s="19"/>
      <c r="J116" s="19"/>
      <c r="K116" s="19"/>
      <c r="L116" s="1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13"/>
      <c r="B117" s="14" t="s">
        <v>97</v>
      </c>
      <c r="C117" s="13" t="s">
        <v>99</v>
      </c>
      <c r="D117" s="13">
        <v>350</v>
      </c>
      <c r="E117" s="21"/>
      <c r="F117" s="21"/>
      <c r="G117" s="24">
        <v>0.1757</v>
      </c>
      <c r="H117" s="24">
        <v>9.9099999999999994E-2</v>
      </c>
      <c r="I117" s="19"/>
      <c r="J117" s="19">
        <f t="shared" ref="J117:J118" si="56">D117*G117</f>
        <v>61.494999999999997</v>
      </c>
      <c r="K117" s="19">
        <f t="shared" ref="K117:K118" si="57">E117*H117</f>
        <v>0</v>
      </c>
      <c r="L117" s="1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x14ac:dyDescent="0.25">
      <c r="A118" s="13"/>
      <c r="B118" s="14" t="s">
        <v>98</v>
      </c>
      <c r="C118" s="13" t="s">
        <v>99</v>
      </c>
      <c r="D118" s="13"/>
      <c r="E118" s="21"/>
      <c r="F118" s="21"/>
      <c r="G118" s="24">
        <v>0.1757</v>
      </c>
      <c r="H118" s="24">
        <v>9.9099999999999994E-2</v>
      </c>
      <c r="I118" s="19"/>
      <c r="J118" s="19">
        <f t="shared" si="56"/>
        <v>0</v>
      </c>
      <c r="K118" s="19">
        <f t="shared" si="57"/>
        <v>0</v>
      </c>
      <c r="L118" s="1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25.5" x14ac:dyDescent="0.25">
      <c r="A119" s="13" t="s">
        <v>73</v>
      </c>
      <c r="B119" s="14" t="s">
        <v>74</v>
      </c>
      <c r="C119" s="15"/>
      <c r="D119" s="13"/>
      <c r="E119" s="13"/>
      <c r="F119" s="21"/>
      <c r="G119" s="24"/>
      <c r="H119" s="24"/>
      <c r="I119" s="19"/>
      <c r="J119" s="19"/>
      <c r="K119" s="19"/>
      <c r="L119" s="1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91.25" x14ac:dyDescent="0.25">
      <c r="A120" s="13" t="s">
        <v>75</v>
      </c>
      <c r="B120" s="14" t="s">
        <v>76</v>
      </c>
      <c r="C120" s="15"/>
      <c r="D120" s="13"/>
      <c r="E120" s="13"/>
      <c r="F120" s="21"/>
      <c r="G120" s="24"/>
      <c r="H120" s="24"/>
      <c r="I120" s="19"/>
      <c r="J120" s="19"/>
      <c r="K120" s="19"/>
      <c r="L120" s="1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x14ac:dyDescent="0.25">
      <c r="A121" s="13"/>
      <c r="B121" s="14" t="s">
        <v>97</v>
      </c>
      <c r="C121" s="13" t="s">
        <v>99</v>
      </c>
      <c r="D121" s="13">
        <v>250</v>
      </c>
      <c r="E121" s="21"/>
      <c r="F121" s="21"/>
      <c r="G121" s="24">
        <v>0.1757</v>
      </c>
      <c r="H121" s="24">
        <v>9.9099999999999994E-2</v>
      </c>
      <c r="I121" s="19"/>
      <c r="J121" s="19">
        <f t="shared" ref="J121:J122" si="58">D121*G121</f>
        <v>43.924999999999997</v>
      </c>
      <c r="K121" s="19">
        <f t="shared" ref="K121:K122" si="59">E121*H121</f>
        <v>0</v>
      </c>
      <c r="L121" s="1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13"/>
      <c r="B122" s="14" t="s">
        <v>98</v>
      </c>
      <c r="C122" s="13" t="s">
        <v>99</v>
      </c>
      <c r="D122" s="13"/>
      <c r="E122" s="21"/>
      <c r="F122" s="21"/>
      <c r="G122" s="24">
        <v>0.1757</v>
      </c>
      <c r="H122" s="24">
        <v>9.9099999999999994E-2</v>
      </c>
      <c r="I122" s="19"/>
      <c r="J122" s="19">
        <f t="shared" si="58"/>
        <v>0</v>
      </c>
      <c r="K122" s="19">
        <f t="shared" si="59"/>
        <v>0</v>
      </c>
      <c r="L122" s="1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51" x14ac:dyDescent="0.25">
      <c r="A123" s="13" t="s">
        <v>77</v>
      </c>
      <c r="B123" s="14" t="s">
        <v>78</v>
      </c>
      <c r="C123" s="15"/>
      <c r="D123" s="13"/>
      <c r="E123" s="13"/>
      <c r="F123" s="21"/>
      <c r="G123" s="24"/>
      <c r="H123" s="24"/>
      <c r="I123" s="19"/>
      <c r="J123" s="19"/>
      <c r="K123" s="19"/>
      <c r="L123" s="1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x14ac:dyDescent="0.25">
      <c r="A124" s="13" t="s">
        <v>79</v>
      </c>
      <c r="B124" s="14" t="s">
        <v>80</v>
      </c>
      <c r="C124" s="15"/>
      <c r="D124" s="13"/>
      <c r="E124" s="13"/>
      <c r="F124" s="21"/>
      <c r="G124" s="24"/>
      <c r="H124" s="24"/>
      <c r="I124" s="19"/>
      <c r="J124" s="19"/>
      <c r="K124" s="19"/>
      <c r="L124" s="1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13"/>
      <c r="B125" s="14" t="s">
        <v>97</v>
      </c>
      <c r="C125" s="13" t="s">
        <v>99</v>
      </c>
      <c r="D125" s="13">
        <v>350</v>
      </c>
      <c r="E125" s="21"/>
      <c r="F125" s="21"/>
      <c r="G125" s="24">
        <v>0.1757</v>
      </c>
      <c r="H125" s="24">
        <v>9.9099999999999994E-2</v>
      </c>
      <c r="I125" s="19"/>
      <c r="J125" s="19">
        <f t="shared" ref="J125:J126" si="60">D125*G125</f>
        <v>61.494999999999997</v>
      </c>
      <c r="K125" s="19">
        <f t="shared" ref="K125:K126" si="61">E125*H125</f>
        <v>0</v>
      </c>
      <c r="L125" s="1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13"/>
      <c r="B126" s="14" t="s">
        <v>98</v>
      </c>
      <c r="C126" s="13" t="s">
        <v>99</v>
      </c>
      <c r="D126" s="13"/>
      <c r="E126" s="21"/>
      <c r="F126" s="21"/>
      <c r="G126" s="24">
        <v>0.1757</v>
      </c>
      <c r="H126" s="24">
        <v>9.9099999999999994E-2</v>
      </c>
      <c r="I126" s="19"/>
      <c r="J126" s="19">
        <f t="shared" si="60"/>
        <v>0</v>
      </c>
      <c r="K126" s="19">
        <f t="shared" si="61"/>
        <v>0</v>
      </c>
      <c r="L126" s="1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25.5" x14ac:dyDescent="0.25">
      <c r="A127" s="13" t="s">
        <v>81</v>
      </c>
      <c r="B127" s="14" t="s">
        <v>82</v>
      </c>
      <c r="C127" s="15"/>
      <c r="D127" s="13"/>
      <c r="E127" s="13"/>
      <c r="F127" s="21"/>
      <c r="G127" s="24"/>
      <c r="H127" s="24"/>
      <c r="I127" s="19"/>
      <c r="J127" s="19"/>
      <c r="K127" s="19"/>
      <c r="L127" s="1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13"/>
      <c r="B128" s="14" t="s">
        <v>97</v>
      </c>
      <c r="C128" s="13" t="s">
        <v>99</v>
      </c>
      <c r="D128" s="13">
        <v>350</v>
      </c>
      <c r="E128" s="21"/>
      <c r="F128" s="21"/>
      <c r="G128" s="24">
        <v>0.1757</v>
      </c>
      <c r="H128" s="24">
        <v>9.9099999999999994E-2</v>
      </c>
      <c r="I128" s="19"/>
      <c r="J128" s="19">
        <f t="shared" ref="J128:J129" si="62">D128*G128</f>
        <v>61.494999999999997</v>
      </c>
      <c r="K128" s="19">
        <f t="shared" ref="K128:K129" si="63">E128*H128</f>
        <v>0</v>
      </c>
      <c r="L128" s="1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13"/>
      <c r="B129" s="14" t="s">
        <v>98</v>
      </c>
      <c r="C129" s="13" t="s">
        <v>99</v>
      </c>
      <c r="D129" s="13"/>
      <c r="E129" s="21"/>
      <c r="F129" s="21"/>
      <c r="G129" s="24">
        <v>0.1757</v>
      </c>
      <c r="H129" s="24">
        <v>9.9099999999999994E-2</v>
      </c>
      <c r="I129" s="19"/>
      <c r="J129" s="19">
        <f t="shared" si="62"/>
        <v>0</v>
      </c>
      <c r="K129" s="19">
        <f t="shared" si="63"/>
        <v>0</v>
      </c>
      <c r="L129" s="1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x14ac:dyDescent="0.25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24" x14ac:dyDescent="0.25">
      <c r="A131" s="9"/>
      <c r="B131" s="9" t="s">
        <v>94</v>
      </c>
      <c r="C131" s="10"/>
      <c r="D131" s="10"/>
      <c r="E131" s="10"/>
      <c r="F131" s="10"/>
      <c r="G131" s="10"/>
      <c r="H131" s="10" t="s">
        <v>179</v>
      </c>
      <c r="I131" s="10"/>
      <c r="J131" s="10"/>
      <c r="K131" s="10"/>
      <c r="L131" s="10"/>
    </row>
    <row r="132" spans="1:24" x14ac:dyDescent="0.25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24" x14ac:dyDescent="0.25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24" x14ac:dyDescent="0.25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24" x14ac:dyDescent="0.25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24" x14ac:dyDescent="0.25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24" x14ac:dyDescent="0.25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24" x14ac:dyDescent="0.25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24" x14ac:dyDescent="0.25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24" x14ac:dyDescent="0.25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24" x14ac:dyDescent="0.25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24" x14ac:dyDescent="0.25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24" x14ac:dyDescent="0.25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24" x14ac:dyDescent="0.25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x14ac:dyDescent="0.25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x14ac:dyDescent="0.25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x14ac:dyDescent="0.25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x14ac:dyDescent="0.25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x14ac:dyDescent="0.25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x14ac:dyDescent="0.25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x14ac:dyDescent="0.25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x14ac:dyDescent="0.25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25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x14ac:dyDescent="0.25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x14ac:dyDescent="0.25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x14ac:dyDescent="0.25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x14ac:dyDescent="0.25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x14ac:dyDescent="0.25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x14ac:dyDescent="0.25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x14ac:dyDescent="0.25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x14ac:dyDescent="0.25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x14ac:dyDescent="0.25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x14ac:dyDescent="0.25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25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x14ac:dyDescent="0.25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x14ac:dyDescent="0.25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x14ac:dyDescent="0.25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x14ac:dyDescent="0.25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x14ac:dyDescent="0.25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x14ac:dyDescent="0.25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x14ac:dyDescent="0.25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x14ac:dyDescent="0.25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x14ac:dyDescent="0.25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x14ac:dyDescent="0.25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x14ac:dyDescent="0.25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5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x14ac:dyDescent="0.25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x14ac:dyDescent="0.25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x14ac:dyDescent="0.25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x14ac:dyDescent="0.25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x14ac:dyDescent="0.25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x14ac:dyDescent="0.25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x14ac:dyDescent="0.25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x14ac:dyDescent="0.25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x14ac:dyDescent="0.25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x14ac:dyDescent="0.25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x14ac:dyDescent="0.25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x14ac:dyDescent="0.25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x14ac:dyDescent="0.25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25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25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25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25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25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25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25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25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25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25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25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2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25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25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x14ac:dyDescent="0.25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x14ac:dyDescent="0.25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x14ac:dyDescent="0.25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x14ac:dyDescent="0.25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x14ac:dyDescent="0.25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x14ac:dyDescent="0.25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x14ac:dyDescent="0.25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x14ac:dyDescent="0.25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x14ac:dyDescent="0.25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x14ac:dyDescent="0.25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x14ac:dyDescent="0.25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x14ac:dyDescent="0.25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x14ac:dyDescent="0.25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x14ac:dyDescent="0.25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x14ac:dyDescent="0.25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x14ac:dyDescent="0.25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x14ac:dyDescent="0.25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x14ac:dyDescent="0.25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x14ac:dyDescent="0.25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x14ac:dyDescent="0.25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x14ac:dyDescent="0.25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x14ac:dyDescent="0.25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x14ac:dyDescent="0.25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x14ac:dyDescent="0.25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x14ac:dyDescent="0.25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x14ac:dyDescent="0.25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x14ac:dyDescent="0.25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x14ac:dyDescent="0.25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x14ac:dyDescent="0.25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x14ac:dyDescent="0.25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x14ac:dyDescent="0.25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x14ac:dyDescent="0.25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x14ac:dyDescent="0.25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x14ac:dyDescent="0.25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x14ac:dyDescent="0.25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x14ac:dyDescent="0.25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x14ac:dyDescent="0.25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x14ac:dyDescent="0.25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x14ac:dyDescent="0.25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x14ac:dyDescent="0.25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25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x14ac:dyDescent="0.25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x14ac:dyDescent="0.25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x14ac:dyDescent="0.25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x14ac:dyDescent="0.25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x14ac:dyDescent="0.25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x14ac:dyDescent="0.25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x14ac:dyDescent="0.25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x14ac:dyDescent="0.25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x14ac:dyDescent="0.25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x14ac:dyDescent="0.25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x14ac:dyDescent="0.25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x14ac:dyDescent="0.25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x14ac:dyDescent="0.25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x14ac:dyDescent="0.25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x14ac:dyDescent="0.25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x14ac:dyDescent="0.25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x14ac:dyDescent="0.25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x14ac:dyDescent="0.25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x14ac:dyDescent="0.25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x14ac:dyDescent="0.25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x14ac:dyDescent="0.25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x14ac:dyDescent="0.25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x14ac:dyDescent="0.25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x14ac:dyDescent="0.25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x14ac:dyDescent="0.25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x14ac:dyDescent="0.25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x14ac:dyDescent="0.25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x14ac:dyDescent="0.25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x14ac:dyDescent="0.25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x14ac:dyDescent="0.25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x14ac:dyDescent="0.25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x14ac:dyDescent="0.25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x14ac:dyDescent="0.25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x14ac:dyDescent="0.25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x14ac:dyDescent="0.25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x14ac:dyDescent="0.25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x14ac:dyDescent="0.25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x14ac:dyDescent="0.25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x14ac:dyDescent="0.25">
      <c r="A292" s="9"/>
      <c r="B292" s="9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x14ac:dyDescent="0.25">
      <c r="A293" s="9"/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x14ac:dyDescent="0.25">
      <c r="A294" s="9"/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x14ac:dyDescent="0.25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x14ac:dyDescent="0.25">
      <c r="A296" s="9"/>
      <c r="B296" s="9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x14ac:dyDescent="0.25">
      <c r="A297" s="9"/>
      <c r="B297" s="9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x14ac:dyDescent="0.25">
      <c r="A298" s="9"/>
      <c r="B298" s="9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x14ac:dyDescent="0.25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x14ac:dyDescent="0.25">
      <c r="A300" s="9"/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x14ac:dyDescent="0.25">
      <c r="A301" s="9"/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x14ac:dyDescent="0.25">
      <c r="A302" s="9"/>
      <c r="B302" s="9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x14ac:dyDescent="0.25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x14ac:dyDescent="0.25">
      <c r="A304" s="9"/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x14ac:dyDescent="0.25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x14ac:dyDescent="0.25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x14ac:dyDescent="0.25">
      <c r="A308" s="9"/>
      <c r="B308" s="9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x14ac:dyDescent="0.25">
      <c r="A309" s="9"/>
      <c r="B309" s="9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x14ac:dyDescent="0.25">
      <c r="A310" s="9"/>
      <c r="B310" s="9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x14ac:dyDescent="0.25">
      <c r="A311" s="9"/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x14ac:dyDescent="0.25">
      <c r="A312" s="9"/>
      <c r="B312" s="9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x14ac:dyDescent="0.25">
      <c r="A313" s="9"/>
      <c r="B313" s="9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x14ac:dyDescent="0.25">
      <c r="A314" s="9"/>
      <c r="B314" s="9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x14ac:dyDescent="0.25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x14ac:dyDescent="0.25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x14ac:dyDescent="0.25">
      <c r="A318" s="9"/>
      <c r="B318" s="9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x14ac:dyDescent="0.25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x14ac:dyDescent="0.25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x14ac:dyDescent="0.25">
      <c r="A322" s="9"/>
      <c r="B322" s="9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x14ac:dyDescent="0.25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x14ac:dyDescent="0.25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x14ac:dyDescent="0.25">
      <c r="A326" s="9"/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x14ac:dyDescent="0.25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x14ac:dyDescent="0.25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 x14ac:dyDescent="0.25">
      <c r="A330" s="9"/>
      <c r="B330" s="9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 x14ac:dyDescent="0.25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 x14ac:dyDescent="0.25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 x14ac:dyDescent="0.25">
      <c r="A334" s="9"/>
      <c r="B334" s="9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 x14ac:dyDescent="0.25">
      <c r="A335" s="9"/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 x14ac:dyDescent="0.25">
      <c r="A336" s="9"/>
      <c r="B336" s="9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 x14ac:dyDescent="0.25">
      <c r="A337" s="9"/>
      <c r="B337" s="9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 x14ac:dyDescent="0.25">
      <c r="A338" s="9"/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 x14ac:dyDescent="0.25">
      <c r="A339" s="9"/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 x14ac:dyDescent="0.25">
      <c r="A340" s="9"/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 x14ac:dyDescent="0.25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 x14ac:dyDescent="0.25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 x14ac:dyDescent="0.25">
      <c r="A344" s="9"/>
      <c r="B344" s="9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 x14ac:dyDescent="0.25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 x14ac:dyDescent="0.25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 x14ac:dyDescent="0.25">
      <c r="A348" s="9"/>
      <c r="B348" s="9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 x14ac:dyDescent="0.25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 x14ac:dyDescent="0.25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 x14ac:dyDescent="0.25">
      <c r="A352" s="9"/>
      <c r="B352" s="9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 x14ac:dyDescent="0.25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 x14ac:dyDescent="0.25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 x14ac:dyDescent="0.25">
      <c r="A356" s="9"/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 x14ac:dyDescent="0.25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 x14ac:dyDescent="0.25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 x14ac:dyDescent="0.25">
      <c r="A360" s="9"/>
      <c r="B360" s="9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1:12" x14ac:dyDescent="0.25">
      <c r="A361" s="9"/>
      <c r="B361" s="9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1:12" x14ac:dyDescent="0.25">
      <c r="A362" s="9"/>
      <c r="B362" s="9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1:12" x14ac:dyDescent="0.25">
      <c r="A363" s="9"/>
      <c r="B363" s="9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1:12" x14ac:dyDescent="0.25">
      <c r="A364" s="9"/>
      <c r="B364" s="9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1:12" x14ac:dyDescent="0.25">
      <c r="A365" s="9"/>
      <c r="B365" s="9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1:12" x14ac:dyDescent="0.25">
      <c r="A366" s="9"/>
      <c r="B366" s="9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1:12" x14ac:dyDescent="0.25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1:12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1:12" x14ac:dyDescent="0.25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1:12" x14ac:dyDescent="0.25">
      <c r="A370" s="9"/>
      <c r="B370" s="9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1:12" x14ac:dyDescent="0.25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1:12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 x14ac:dyDescent="0.25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 x14ac:dyDescent="0.25">
      <c r="A374" s="9"/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 x14ac:dyDescent="0.25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1:12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1:12" x14ac:dyDescent="0.25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1:12" x14ac:dyDescent="0.25">
      <c r="A378" s="9"/>
      <c r="B378" s="9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1:12" x14ac:dyDescent="0.25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1:12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1:12" x14ac:dyDescent="0.25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1:12" x14ac:dyDescent="0.25">
      <c r="A382" s="9"/>
      <c r="B382" s="9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1:12" x14ac:dyDescent="0.25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1:12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1:12" x14ac:dyDescent="0.25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1:12" x14ac:dyDescent="0.25">
      <c r="A386" s="9"/>
      <c r="B386" s="9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1:12" x14ac:dyDescent="0.25">
      <c r="A387" s="9"/>
      <c r="B387" s="9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1:12" x14ac:dyDescent="0.25">
      <c r="A388" s="9"/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1:12" x14ac:dyDescent="0.25">
      <c r="A389" s="9"/>
      <c r="B389" s="9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1:12" x14ac:dyDescent="0.25">
      <c r="A390" s="9"/>
      <c r="B390" s="9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1:12" x14ac:dyDescent="0.25">
      <c r="A391" s="9"/>
      <c r="B391" s="9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1:12" x14ac:dyDescent="0.25">
      <c r="A392" s="9"/>
      <c r="B392" s="9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1:12" x14ac:dyDescent="0.25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1:12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1:12" x14ac:dyDescent="0.25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1:12" x14ac:dyDescent="0.25">
      <c r="A396" s="9"/>
      <c r="B396" s="9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1:12" x14ac:dyDescent="0.25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1:12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1:12" x14ac:dyDescent="0.25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1:12" x14ac:dyDescent="0.25">
      <c r="A400" s="9"/>
      <c r="B400" s="9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1:12" x14ac:dyDescent="0.25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1:12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1:12" x14ac:dyDescent="0.25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1:12" x14ac:dyDescent="0.25">
      <c r="A404" s="9"/>
      <c r="B404" s="9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1:12" x14ac:dyDescent="0.25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1:12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1:12" x14ac:dyDescent="0.25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1:12" x14ac:dyDescent="0.25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1:12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1:12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1:12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1:12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1:12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1:12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1:12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1:12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1:12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1:12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1:12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1:12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1:12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1:12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1:12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1:12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1:12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1:12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1:12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1:12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1:12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1:12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1:12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1:12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1:12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1:12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1:12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1:12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1:12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1:12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1:12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1:12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1:12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1:12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1:12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1:12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1:12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1:12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1:12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1:12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1:12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1:12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</sheetData>
  <mergeCells count="11">
    <mergeCell ref="I2:L2"/>
    <mergeCell ref="I4:L4"/>
    <mergeCell ref="A5:L5"/>
    <mergeCell ref="A6:L6"/>
    <mergeCell ref="G8:I8"/>
    <mergeCell ref="J8:L8"/>
    <mergeCell ref="A7:L7"/>
    <mergeCell ref="A8:A9"/>
    <mergeCell ref="B8:B9"/>
    <mergeCell ref="D8:F8"/>
    <mergeCell ref="C8:C9"/>
  </mergeCells>
  <pageMargins left="0.11811023622047245" right="0.11811023622047245" top="0.15748031496062992" bottom="0.15748031496062992" header="0.31496062992125984" footer="0.31496062992125984"/>
  <pageSetup paperSize="9" scale="55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3"/>
  <sheetViews>
    <sheetView showZeros="0" view="pageBreakPreview" zoomScale="110" zoomScaleNormal="100" zoomScaleSheetLayoutView="110" workbookViewId="0">
      <selection activeCell="K12" sqref="K12"/>
    </sheetView>
  </sheetViews>
  <sheetFormatPr defaultColWidth="9.140625" defaultRowHeight="15" x14ac:dyDescent="0.25"/>
  <cols>
    <col min="1" max="1" width="9.7109375" style="4" customWidth="1"/>
    <col min="2" max="2" width="26" style="4" customWidth="1"/>
    <col min="3" max="3" width="14.140625" style="5" customWidth="1"/>
    <col min="4" max="7" width="9.7109375" style="5" customWidth="1"/>
    <col min="8" max="11" width="8.7109375" style="5" customWidth="1"/>
    <col min="12" max="12" width="8.7109375" style="4" customWidth="1"/>
    <col min="13" max="13" width="6.7109375" style="4" customWidth="1"/>
    <col min="14" max="14" width="6.5703125" style="4" customWidth="1"/>
    <col min="15" max="15" width="6.140625" style="4" customWidth="1"/>
    <col min="16" max="16" width="9" style="4" customWidth="1"/>
    <col min="17" max="250" width="9.140625" style="4"/>
    <col min="251" max="251" width="10.7109375" style="4" customWidth="1"/>
    <col min="252" max="252" width="48.5703125" style="4" customWidth="1"/>
    <col min="253" max="253" width="12.5703125" style="4" customWidth="1"/>
    <col min="254" max="254" width="13" style="4" customWidth="1"/>
    <col min="255" max="255" width="10.5703125" style="4" customWidth="1"/>
    <col min="256" max="256" width="12.5703125" style="4" customWidth="1"/>
    <col min="257" max="257" width="11.28515625" style="4" customWidth="1"/>
    <col min="258" max="258" width="15.28515625" style="4" customWidth="1"/>
    <col min="259" max="259" width="10.85546875" style="4" customWidth="1"/>
    <col min="260" max="260" width="13.85546875" style="4" bestFit="1" customWidth="1"/>
    <col min="261" max="506" width="9.140625" style="4"/>
    <col min="507" max="507" width="10.7109375" style="4" customWidth="1"/>
    <col min="508" max="508" width="48.5703125" style="4" customWidth="1"/>
    <col min="509" max="509" width="12.5703125" style="4" customWidth="1"/>
    <col min="510" max="510" width="13" style="4" customWidth="1"/>
    <col min="511" max="511" width="10.5703125" style="4" customWidth="1"/>
    <col min="512" max="512" width="12.5703125" style="4" customWidth="1"/>
    <col min="513" max="513" width="11.28515625" style="4" customWidth="1"/>
    <col min="514" max="514" width="15.28515625" style="4" customWidth="1"/>
    <col min="515" max="515" width="10.85546875" style="4" customWidth="1"/>
    <col min="516" max="516" width="13.85546875" style="4" bestFit="1" customWidth="1"/>
    <col min="517" max="762" width="9.140625" style="4"/>
    <col min="763" max="763" width="10.7109375" style="4" customWidth="1"/>
    <col min="764" max="764" width="48.5703125" style="4" customWidth="1"/>
    <col min="765" max="765" width="12.5703125" style="4" customWidth="1"/>
    <col min="766" max="766" width="13" style="4" customWidth="1"/>
    <col min="767" max="767" width="10.5703125" style="4" customWidth="1"/>
    <col min="768" max="768" width="12.5703125" style="4" customWidth="1"/>
    <col min="769" max="769" width="11.28515625" style="4" customWidth="1"/>
    <col min="770" max="770" width="15.28515625" style="4" customWidth="1"/>
    <col min="771" max="771" width="10.85546875" style="4" customWidth="1"/>
    <col min="772" max="772" width="13.85546875" style="4" bestFit="1" customWidth="1"/>
    <col min="773" max="1018" width="9.140625" style="4"/>
    <col min="1019" max="1019" width="10.7109375" style="4" customWidth="1"/>
    <col min="1020" max="1020" width="48.5703125" style="4" customWidth="1"/>
    <col min="1021" max="1021" width="12.5703125" style="4" customWidth="1"/>
    <col min="1022" max="1022" width="13" style="4" customWidth="1"/>
    <col min="1023" max="1023" width="10.5703125" style="4" customWidth="1"/>
    <col min="1024" max="1024" width="12.5703125" style="4" customWidth="1"/>
    <col min="1025" max="1025" width="11.28515625" style="4" customWidth="1"/>
    <col min="1026" max="1026" width="15.28515625" style="4" customWidth="1"/>
    <col min="1027" max="1027" width="10.85546875" style="4" customWidth="1"/>
    <col min="1028" max="1028" width="13.85546875" style="4" bestFit="1" customWidth="1"/>
    <col min="1029" max="1274" width="9.140625" style="4"/>
    <col min="1275" max="1275" width="10.7109375" style="4" customWidth="1"/>
    <col min="1276" max="1276" width="48.5703125" style="4" customWidth="1"/>
    <col min="1277" max="1277" width="12.5703125" style="4" customWidth="1"/>
    <col min="1278" max="1278" width="13" style="4" customWidth="1"/>
    <col min="1279" max="1279" width="10.5703125" style="4" customWidth="1"/>
    <col min="1280" max="1280" width="12.5703125" style="4" customWidth="1"/>
    <col min="1281" max="1281" width="11.28515625" style="4" customWidth="1"/>
    <col min="1282" max="1282" width="15.28515625" style="4" customWidth="1"/>
    <col min="1283" max="1283" width="10.85546875" style="4" customWidth="1"/>
    <col min="1284" max="1284" width="13.85546875" style="4" bestFit="1" customWidth="1"/>
    <col min="1285" max="1530" width="9.140625" style="4"/>
    <col min="1531" max="1531" width="10.7109375" style="4" customWidth="1"/>
    <col min="1532" max="1532" width="48.5703125" style="4" customWidth="1"/>
    <col min="1533" max="1533" width="12.5703125" style="4" customWidth="1"/>
    <col min="1534" max="1534" width="13" style="4" customWidth="1"/>
    <col min="1535" max="1535" width="10.5703125" style="4" customWidth="1"/>
    <col min="1536" max="1536" width="12.5703125" style="4" customWidth="1"/>
    <col min="1537" max="1537" width="11.28515625" style="4" customWidth="1"/>
    <col min="1538" max="1538" width="15.28515625" style="4" customWidth="1"/>
    <col min="1539" max="1539" width="10.85546875" style="4" customWidth="1"/>
    <col min="1540" max="1540" width="13.85546875" style="4" bestFit="1" customWidth="1"/>
    <col min="1541" max="1786" width="9.140625" style="4"/>
    <col min="1787" max="1787" width="10.7109375" style="4" customWidth="1"/>
    <col min="1788" max="1788" width="48.5703125" style="4" customWidth="1"/>
    <col min="1789" max="1789" width="12.5703125" style="4" customWidth="1"/>
    <col min="1790" max="1790" width="13" style="4" customWidth="1"/>
    <col min="1791" max="1791" width="10.5703125" style="4" customWidth="1"/>
    <col min="1792" max="1792" width="12.5703125" style="4" customWidth="1"/>
    <col min="1793" max="1793" width="11.28515625" style="4" customWidth="1"/>
    <col min="1794" max="1794" width="15.28515625" style="4" customWidth="1"/>
    <col min="1795" max="1795" width="10.85546875" style="4" customWidth="1"/>
    <col min="1796" max="1796" width="13.85546875" style="4" bestFit="1" customWidth="1"/>
    <col min="1797" max="2042" width="9.140625" style="4"/>
    <col min="2043" max="2043" width="10.7109375" style="4" customWidth="1"/>
    <col min="2044" max="2044" width="48.5703125" style="4" customWidth="1"/>
    <col min="2045" max="2045" width="12.5703125" style="4" customWidth="1"/>
    <col min="2046" max="2046" width="13" style="4" customWidth="1"/>
    <col min="2047" max="2047" width="10.5703125" style="4" customWidth="1"/>
    <col min="2048" max="2048" width="12.5703125" style="4" customWidth="1"/>
    <col min="2049" max="2049" width="11.28515625" style="4" customWidth="1"/>
    <col min="2050" max="2050" width="15.28515625" style="4" customWidth="1"/>
    <col min="2051" max="2051" width="10.85546875" style="4" customWidth="1"/>
    <col min="2052" max="2052" width="13.85546875" style="4" bestFit="1" customWidth="1"/>
    <col min="2053" max="2298" width="9.140625" style="4"/>
    <col min="2299" max="2299" width="10.7109375" style="4" customWidth="1"/>
    <col min="2300" max="2300" width="48.5703125" style="4" customWidth="1"/>
    <col min="2301" max="2301" width="12.5703125" style="4" customWidth="1"/>
    <col min="2302" max="2302" width="13" style="4" customWidth="1"/>
    <col min="2303" max="2303" width="10.5703125" style="4" customWidth="1"/>
    <col min="2304" max="2304" width="12.5703125" style="4" customWidth="1"/>
    <col min="2305" max="2305" width="11.28515625" style="4" customWidth="1"/>
    <col min="2306" max="2306" width="15.28515625" style="4" customWidth="1"/>
    <col min="2307" max="2307" width="10.85546875" style="4" customWidth="1"/>
    <col min="2308" max="2308" width="13.85546875" style="4" bestFit="1" customWidth="1"/>
    <col min="2309" max="2554" width="9.140625" style="4"/>
    <col min="2555" max="2555" width="10.7109375" style="4" customWidth="1"/>
    <col min="2556" max="2556" width="48.5703125" style="4" customWidth="1"/>
    <col min="2557" max="2557" width="12.5703125" style="4" customWidth="1"/>
    <col min="2558" max="2558" width="13" style="4" customWidth="1"/>
    <col min="2559" max="2559" width="10.5703125" style="4" customWidth="1"/>
    <col min="2560" max="2560" width="12.5703125" style="4" customWidth="1"/>
    <col min="2561" max="2561" width="11.28515625" style="4" customWidth="1"/>
    <col min="2562" max="2562" width="15.28515625" style="4" customWidth="1"/>
    <col min="2563" max="2563" width="10.85546875" style="4" customWidth="1"/>
    <col min="2564" max="2564" width="13.85546875" style="4" bestFit="1" customWidth="1"/>
    <col min="2565" max="2810" width="9.140625" style="4"/>
    <col min="2811" max="2811" width="10.7109375" style="4" customWidth="1"/>
    <col min="2812" max="2812" width="48.5703125" style="4" customWidth="1"/>
    <col min="2813" max="2813" width="12.5703125" style="4" customWidth="1"/>
    <col min="2814" max="2814" width="13" style="4" customWidth="1"/>
    <col min="2815" max="2815" width="10.5703125" style="4" customWidth="1"/>
    <col min="2816" max="2816" width="12.5703125" style="4" customWidth="1"/>
    <col min="2817" max="2817" width="11.28515625" style="4" customWidth="1"/>
    <col min="2818" max="2818" width="15.28515625" style="4" customWidth="1"/>
    <col min="2819" max="2819" width="10.85546875" style="4" customWidth="1"/>
    <col min="2820" max="2820" width="13.85546875" style="4" bestFit="1" customWidth="1"/>
    <col min="2821" max="3066" width="9.140625" style="4"/>
    <col min="3067" max="3067" width="10.7109375" style="4" customWidth="1"/>
    <col min="3068" max="3068" width="48.5703125" style="4" customWidth="1"/>
    <col min="3069" max="3069" width="12.5703125" style="4" customWidth="1"/>
    <col min="3070" max="3070" width="13" style="4" customWidth="1"/>
    <col min="3071" max="3071" width="10.5703125" style="4" customWidth="1"/>
    <col min="3072" max="3072" width="12.5703125" style="4" customWidth="1"/>
    <col min="3073" max="3073" width="11.28515625" style="4" customWidth="1"/>
    <col min="3074" max="3074" width="15.28515625" style="4" customWidth="1"/>
    <col min="3075" max="3075" width="10.85546875" style="4" customWidth="1"/>
    <col min="3076" max="3076" width="13.85546875" style="4" bestFit="1" customWidth="1"/>
    <col min="3077" max="3322" width="9.140625" style="4"/>
    <col min="3323" max="3323" width="10.7109375" style="4" customWidth="1"/>
    <col min="3324" max="3324" width="48.5703125" style="4" customWidth="1"/>
    <col min="3325" max="3325" width="12.5703125" style="4" customWidth="1"/>
    <col min="3326" max="3326" width="13" style="4" customWidth="1"/>
    <col min="3327" max="3327" width="10.5703125" style="4" customWidth="1"/>
    <col min="3328" max="3328" width="12.5703125" style="4" customWidth="1"/>
    <col min="3329" max="3329" width="11.28515625" style="4" customWidth="1"/>
    <col min="3330" max="3330" width="15.28515625" style="4" customWidth="1"/>
    <col min="3331" max="3331" width="10.85546875" style="4" customWidth="1"/>
    <col min="3332" max="3332" width="13.85546875" style="4" bestFit="1" customWidth="1"/>
    <col min="3333" max="3578" width="9.140625" style="4"/>
    <col min="3579" max="3579" width="10.7109375" style="4" customWidth="1"/>
    <col min="3580" max="3580" width="48.5703125" style="4" customWidth="1"/>
    <col min="3581" max="3581" width="12.5703125" style="4" customWidth="1"/>
    <col min="3582" max="3582" width="13" style="4" customWidth="1"/>
    <col min="3583" max="3583" width="10.5703125" style="4" customWidth="1"/>
    <col min="3584" max="3584" width="12.5703125" style="4" customWidth="1"/>
    <col min="3585" max="3585" width="11.28515625" style="4" customWidth="1"/>
    <col min="3586" max="3586" width="15.28515625" style="4" customWidth="1"/>
    <col min="3587" max="3587" width="10.85546875" style="4" customWidth="1"/>
    <col min="3588" max="3588" width="13.85546875" style="4" bestFit="1" customWidth="1"/>
    <col min="3589" max="3834" width="9.140625" style="4"/>
    <col min="3835" max="3835" width="10.7109375" style="4" customWidth="1"/>
    <col min="3836" max="3836" width="48.5703125" style="4" customWidth="1"/>
    <col min="3837" max="3837" width="12.5703125" style="4" customWidth="1"/>
    <col min="3838" max="3838" width="13" style="4" customWidth="1"/>
    <col min="3839" max="3839" width="10.5703125" style="4" customWidth="1"/>
    <col min="3840" max="3840" width="12.5703125" style="4" customWidth="1"/>
    <col min="3841" max="3841" width="11.28515625" style="4" customWidth="1"/>
    <col min="3842" max="3842" width="15.28515625" style="4" customWidth="1"/>
    <col min="3843" max="3843" width="10.85546875" style="4" customWidth="1"/>
    <col min="3844" max="3844" width="13.85546875" style="4" bestFit="1" customWidth="1"/>
    <col min="3845" max="4090" width="9.140625" style="4"/>
    <col min="4091" max="4091" width="10.7109375" style="4" customWidth="1"/>
    <col min="4092" max="4092" width="48.5703125" style="4" customWidth="1"/>
    <col min="4093" max="4093" width="12.5703125" style="4" customWidth="1"/>
    <col min="4094" max="4094" width="13" style="4" customWidth="1"/>
    <col min="4095" max="4095" width="10.5703125" style="4" customWidth="1"/>
    <col min="4096" max="4096" width="12.5703125" style="4" customWidth="1"/>
    <col min="4097" max="4097" width="11.28515625" style="4" customWidth="1"/>
    <col min="4098" max="4098" width="15.28515625" style="4" customWidth="1"/>
    <col min="4099" max="4099" width="10.85546875" style="4" customWidth="1"/>
    <col min="4100" max="4100" width="13.85546875" style="4" bestFit="1" customWidth="1"/>
    <col min="4101" max="4346" width="9.140625" style="4"/>
    <col min="4347" max="4347" width="10.7109375" style="4" customWidth="1"/>
    <col min="4348" max="4348" width="48.5703125" style="4" customWidth="1"/>
    <col min="4349" max="4349" width="12.5703125" style="4" customWidth="1"/>
    <col min="4350" max="4350" width="13" style="4" customWidth="1"/>
    <col min="4351" max="4351" width="10.5703125" style="4" customWidth="1"/>
    <col min="4352" max="4352" width="12.5703125" style="4" customWidth="1"/>
    <col min="4353" max="4353" width="11.28515625" style="4" customWidth="1"/>
    <col min="4354" max="4354" width="15.28515625" style="4" customWidth="1"/>
    <col min="4355" max="4355" width="10.85546875" style="4" customWidth="1"/>
    <col min="4356" max="4356" width="13.85546875" style="4" bestFit="1" customWidth="1"/>
    <col min="4357" max="4602" width="9.140625" style="4"/>
    <col min="4603" max="4603" width="10.7109375" style="4" customWidth="1"/>
    <col min="4604" max="4604" width="48.5703125" style="4" customWidth="1"/>
    <col min="4605" max="4605" width="12.5703125" style="4" customWidth="1"/>
    <col min="4606" max="4606" width="13" style="4" customWidth="1"/>
    <col min="4607" max="4607" width="10.5703125" style="4" customWidth="1"/>
    <col min="4608" max="4608" width="12.5703125" style="4" customWidth="1"/>
    <col min="4609" max="4609" width="11.28515625" style="4" customWidth="1"/>
    <col min="4610" max="4610" width="15.28515625" style="4" customWidth="1"/>
    <col min="4611" max="4611" width="10.85546875" style="4" customWidth="1"/>
    <col min="4612" max="4612" width="13.85546875" style="4" bestFit="1" customWidth="1"/>
    <col min="4613" max="4858" width="9.140625" style="4"/>
    <col min="4859" max="4859" width="10.7109375" style="4" customWidth="1"/>
    <col min="4860" max="4860" width="48.5703125" style="4" customWidth="1"/>
    <col min="4861" max="4861" width="12.5703125" style="4" customWidth="1"/>
    <col min="4862" max="4862" width="13" style="4" customWidth="1"/>
    <col min="4863" max="4863" width="10.5703125" style="4" customWidth="1"/>
    <col min="4864" max="4864" width="12.5703125" style="4" customWidth="1"/>
    <col min="4865" max="4865" width="11.28515625" style="4" customWidth="1"/>
    <col min="4866" max="4866" width="15.28515625" style="4" customWidth="1"/>
    <col min="4867" max="4867" width="10.85546875" style="4" customWidth="1"/>
    <col min="4868" max="4868" width="13.85546875" style="4" bestFit="1" customWidth="1"/>
    <col min="4869" max="5114" width="9.140625" style="4"/>
    <col min="5115" max="5115" width="10.7109375" style="4" customWidth="1"/>
    <col min="5116" max="5116" width="48.5703125" style="4" customWidth="1"/>
    <col min="5117" max="5117" width="12.5703125" style="4" customWidth="1"/>
    <col min="5118" max="5118" width="13" style="4" customWidth="1"/>
    <col min="5119" max="5119" width="10.5703125" style="4" customWidth="1"/>
    <col min="5120" max="5120" width="12.5703125" style="4" customWidth="1"/>
    <col min="5121" max="5121" width="11.28515625" style="4" customWidth="1"/>
    <col min="5122" max="5122" width="15.28515625" style="4" customWidth="1"/>
    <col min="5123" max="5123" width="10.85546875" style="4" customWidth="1"/>
    <col min="5124" max="5124" width="13.85546875" style="4" bestFit="1" customWidth="1"/>
    <col min="5125" max="5370" width="9.140625" style="4"/>
    <col min="5371" max="5371" width="10.7109375" style="4" customWidth="1"/>
    <col min="5372" max="5372" width="48.5703125" style="4" customWidth="1"/>
    <col min="5373" max="5373" width="12.5703125" style="4" customWidth="1"/>
    <col min="5374" max="5374" width="13" style="4" customWidth="1"/>
    <col min="5375" max="5375" width="10.5703125" style="4" customWidth="1"/>
    <col min="5376" max="5376" width="12.5703125" style="4" customWidth="1"/>
    <col min="5377" max="5377" width="11.28515625" style="4" customWidth="1"/>
    <col min="5378" max="5378" width="15.28515625" style="4" customWidth="1"/>
    <col min="5379" max="5379" width="10.85546875" style="4" customWidth="1"/>
    <col min="5380" max="5380" width="13.85546875" style="4" bestFit="1" customWidth="1"/>
    <col min="5381" max="5626" width="9.140625" style="4"/>
    <col min="5627" max="5627" width="10.7109375" style="4" customWidth="1"/>
    <col min="5628" max="5628" width="48.5703125" style="4" customWidth="1"/>
    <col min="5629" max="5629" width="12.5703125" style="4" customWidth="1"/>
    <col min="5630" max="5630" width="13" style="4" customWidth="1"/>
    <col min="5631" max="5631" width="10.5703125" style="4" customWidth="1"/>
    <col min="5632" max="5632" width="12.5703125" style="4" customWidth="1"/>
    <col min="5633" max="5633" width="11.28515625" style="4" customWidth="1"/>
    <col min="5634" max="5634" width="15.28515625" style="4" customWidth="1"/>
    <col min="5635" max="5635" width="10.85546875" style="4" customWidth="1"/>
    <col min="5636" max="5636" width="13.85546875" style="4" bestFit="1" customWidth="1"/>
    <col min="5637" max="5882" width="9.140625" style="4"/>
    <col min="5883" max="5883" width="10.7109375" style="4" customWidth="1"/>
    <col min="5884" max="5884" width="48.5703125" style="4" customWidth="1"/>
    <col min="5885" max="5885" width="12.5703125" style="4" customWidth="1"/>
    <col min="5886" max="5886" width="13" style="4" customWidth="1"/>
    <col min="5887" max="5887" width="10.5703125" style="4" customWidth="1"/>
    <col min="5888" max="5888" width="12.5703125" style="4" customWidth="1"/>
    <col min="5889" max="5889" width="11.28515625" style="4" customWidth="1"/>
    <col min="5890" max="5890" width="15.28515625" style="4" customWidth="1"/>
    <col min="5891" max="5891" width="10.85546875" style="4" customWidth="1"/>
    <col min="5892" max="5892" width="13.85546875" style="4" bestFit="1" customWidth="1"/>
    <col min="5893" max="6138" width="9.140625" style="4"/>
    <col min="6139" max="6139" width="10.7109375" style="4" customWidth="1"/>
    <col min="6140" max="6140" width="48.5703125" style="4" customWidth="1"/>
    <col min="6141" max="6141" width="12.5703125" style="4" customWidth="1"/>
    <col min="6142" max="6142" width="13" style="4" customWidth="1"/>
    <col min="6143" max="6143" width="10.5703125" style="4" customWidth="1"/>
    <col min="6144" max="6144" width="12.5703125" style="4" customWidth="1"/>
    <col min="6145" max="6145" width="11.28515625" style="4" customWidth="1"/>
    <col min="6146" max="6146" width="15.28515625" style="4" customWidth="1"/>
    <col min="6147" max="6147" width="10.85546875" style="4" customWidth="1"/>
    <col min="6148" max="6148" width="13.85546875" style="4" bestFit="1" customWidth="1"/>
    <col min="6149" max="6394" width="9.140625" style="4"/>
    <col min="6395" max="6395" width="10.7109375" style="4" customWidth="1"/>
    <col min="6396" max="6396" width="48.5703125" style="4" customWidth="1"/>
    <col min="6397" max="6397" width="12.5703125" style="4" customWidth="1"/>
    <col min="6398" max="6398" width="13" style="4" customWidth="1"/>
    <col min="6399" max="6399" width="10.5703125" style="4" customWidth="1"/>
    <col min="6400" max="6400" width="12.5703125" style="4" customWidth="1"/>
    <col min="6401" max="6401" width="11.28515625" style="4" customWidth="1"/>
    <col min="6402" max="6402" width="15.28515625" style="4" customWidth="1"/>
    <col min="6403" max="6403" width="10.85546875" style="4" customWidth="1"/>
    <col min="6404" max="6404" width="13.85546875" style="4" bestFit="1" customWidth="1"/>
    <col min="6405" max="6650" width="9.140625" style="4"/>
    <col min="6651" max="6651" width="10.7109375" style="4" customWidth="1"/>
    <col min="6652" max="6652" width="48.5703125" style="4" customWidth="1"/>
    <col min="6653" max="6653" width="12.5703125" style="4" customWidth="1"/>
    <col min="6654" max="6654" width="13" style="4" customWidth="1"/>
    <col min="6655" max="6655" width="10.5703125" style="4" customWidth="1"/>
    <col min="6656" max="6656" width="12.5703125" style="4" customWidth="1"/>
    <col min="6657" max="6657" width="11.28515625" style="4" customWidth="1"/>
    <col min="6658" max="6658" width="15.28515625" style="4" customWidth="1"/>
    <col min="6659" max="6659" width="10.85546875" style="4" customWidth="1"/>
    <col min="6660" max="6660" width="13.85546875" style="4" bestFit="1" customWidth="1"/>
    <col min="6661" max="6906" width="9.140625" style="4"/>
    <col min="6907" max="6907" width="10.7109375" style="4" customWidth="1"/>
    <col min="6908" max="6908" width="48.5703125" style="4" customWidth="1"/>
    <col min="6909" max="6909" width="12.5703125" style="4" customWidth="1"/>
    <col min="6910" max="6910" width="13" style="4" customWidth="1"/>
    <col min="6911" max="6911" width="10.5703125" style="4" customWidth="1"/>
    <col min="6912" max="6912" width="12.5703125" style="4" customWidth="1"/>
    <col min="6913" max="6913" width="11.28515625" style="4" customWidth="1"/>
    <col min="6914" max="6914" width="15.28515625" style="4" customWidth="1"/>
    <col min="6915" max="6915" width="10.85546875" style="4" customWidth="1"/>
    <col min="6916" max="6916" width="13.85546875" style="4" bestFit="1" customWidth="1"/>
    <col min="6917" max="7162" width="9.140625" style="4"/>
    <col min="7163" max="7163" width="10.7109375" style="4" customWidth="1"/>
    <col min="7164" max="7164" width="48.5703125" style="4" customWidth="1"/>
    <col min="7165" max="7165" width="12.5703125" style="4" customWidth="1"/>
    <col min="7166" max="7166" width="13" style="4" customWidth="1"/>
    <col min="7167" max="7167" width="10.5703125" style="4" customWidth="1"/>
    <col min="7168" max="7168" width="12.5703125" style="4" customWidth="1"/>
    <col min="7169" max="7169" width="11.28515625" style="4" customWidth="1"/>
    <col min="7170" max="7170" width="15.28515625" style="4" customWidth="1"/>
    <col min="7171" max="7171" width="10.85546875" style="4" customWidth="1"/>
    <col min="7172" max="7172" width="13.85546875" style="4" bestFit="1" customWidth="1"/>
    <col min="7173" max="7418" width="9.140625" style="4"/>
    <col min="7419" max="7419" width="10.7109375" style="4" customWidth="1"/>
    <col min="7420" max="7420" width="48.5703125" style="4" customWidth="1"/>
    <col min="7421" max="7421" width="12.5703125" style="4" customWidth="1"/>
    <col min="7422" max="7422" width="13" style="4" customWidth="1"/>
    <col min="7423" max="7423" width="10.5703125" style="4" customWidth="1"/>
    <col min="7424" max="7424" width="12.5703125" style="4" customWidth="1"/>
    <col min="7425" max="7425" width="11.28515625" style="4" customWidth="1"/>
    <col min="7426" max="7426" width="15.28515625" style="4" customWidth="1"/>
    <col min="7427" max="7427" width="10.85546875" style="4" customWidth="1"/>
    <col min="7428" max="7428" width="13.85546875" style="4" bestFit="1" customWidth="1"/>
    <col min="7429" max="7674" width="9.140625" style="4"/>
    <col min="7675" max="7675" width="10.7109375" style="4" customWidth="1"/>
    <col min="7676" max="7676" width="48.5703125" style="4" customWidth="1"/>
    <col min="7677" max="7677" width="12.5703125" style="4" customWidth="1"/>
    <col min="7678" max="7678" width="13" style="4" customWidth="1"/>
    <col min="7679" max="7679" width="10.5703125" style="4" customWidth="1"/>
    <col min="7680" max="7680" width="12.5703125" style="4" customWidth="1"/>
    <col min="7681" max="7681" width="11.28515625" style="4" customWidth="1"/>
    <col min="7682" max="7682" width="15.28515625" style="4" customWidth="1"/>
    <col min="7683" max="7683" width="10.85546875" style="4" customWidth="1"/>
    <col min="7684" max="7684" width="13.85546875" style="4" bestFit="1" customWidth="1"/>
    <col min="7685" max="7930" width="9.140625" style="4"/>
    <col min="7931" max="7931" width="10.7109375" style="4" customWidth="1"/>
    <col min="7932" max="7932" width="48.5703125" style="4" customWidth="1"/>
    <col min="7933" max="7933" width="12.5703125" style="4" customWidth="1"/>
    <col min="7934" max="7934" width="13" style="4" customWidth="1"/>
    <col min="7935" max="7935" width="10.5703125" style="4" customWidth="1"/>
    <col min="7936" max="7936" width="12.5703125" style="4" customWidth="1"/>
    <col min="7937" max="7937" width="11.28515625" style="4" customWidth="1"/>
    <col min="7938" max="7938" width="15.28515625" style="4" customWidth="1"/>
    <col min="7939" max="7939" width="10.85546875" style="4" customWidth="1"/>
    <col min="7940" max="7940" width="13.85546875" style="4" bestFit="1" customWidth="1"/>
    <col min="7941" max="8186" width="9.140625" style="4"/>
    <col min="8187" max="8187" width="10.7109375" style="4" customWidth="1"/>
    <col min="8188" max="8188" width="48.5703125" style="4" customWidth="1"/>
    <col min="8189" max="8189" width="12.5703125" style="4" customWidth="1"/>
    <col min="8190" max="8190" width="13" style="4" customWidth="1"/>
    <col min="8191" max="8191" width="10.5703125" style="4" customWidth="1"/>
    <col min="8192" max="8192" width="12.5703125" style="4" customWidth="1"/>
    <col min="8193" max="8193" width="11.28515625" style="4" customWidth="1"/>
    <col min="8194" max="8194" width="15.28515625" style="4" customWidth="1"/>
    <col min="8195" max="8195" width="10.85546875" style="4" customWidth="1"/>
    <col min="8196" max="8196" width="13.85546875" style="4" bestFit="1" customWidth="1"/>
    <col min="8197" max="8442" width="9.140625" style="4"/>
    <col min="8443" max="8443" width="10.7109375" style="4" customWidth="1"/>
    <col min="8444" max="8444" width="48.5703125" style="4" customWidth="1"/>
    <col min="8445" max="8445" width="12.5703125" style="4" customWidth="1"/>
    <col min="8446" max="8446" width="13" style="4" customWidth="1"/>
    <col min="8447" max="8447" width="10.5703125" style="4" customWidth="1"/>
    <col min="8448" max="8448" width="12.5703125" style="4" customWidth="1"/>
    <col min="8449" max="8449" width="11.28515625" style="4" customWidth="1"/>
    <col min="8450" max="8450" width="15.28515625" style="4" customWidth="1"/>
    <col min="8451" max="8451" width="10.85546875" style="4" customWidth="1"/>
    <col min="8452" max="8452" width="13.85546875" style="4" bestFit="1" customWidth="1"/>
    <col min="8453" max="8698" width="9.140625" style="4"/>
    <col min="8699" max="8699" width="10.7109375" style="4" customWidth="1"/>
    <col min="8700" max="8700" width="48.5703125" style="4" customWidth="1"/>
    <col min="8701" max="8701" width="12.5703125" style="4" customWidth="1"/>
    <col min="8702" max="8702" width="13" style="4" customWidth="1"/>
    <col min="8703" max="8703" width="10.5703125" style="4" customWidth="1"/>
    <col min="8704" max="8704" width="12.5703125" style="4" customWidth="1"/>
    <col min="8705" max="8705" width="11.28515625" style="4" customWidth="1"/>
    <col min="8706" max="8706" width="15.28515625" style="4" customWidth="1"/>
    <col min="8707" max="8707" width="10.85546875" style="4" customWidth="1"/>
    <col min="8708" max="8708" width="13.85546875" style="4" bestFit="1" customWidth="1"/>
    <col min="8709" max="8954" width="9.140625" style="4"/>
    <col min="8955" max="8955" width="10.7109375" style="4" customWidth="1"/>
    <col min="8956" max="8956" width="48.5703125" style="4" customWidth="1"/>
    <col min="8957" max="8957" width="12.5703125" style="4" customWidth="1"/>
    <col min="8958" max="8958" width="13" style="4" customWidth="1"/>
    <col min="8959" max="8959" width="10.5703125" style="4" customWidth="1"/>
    <col min="8960" max="8960" width="12.5703125" style="4" customWidth="1"/>
    <col min="8961" max="8961" width="11.28515625" style="4" customWidth="1"/>
    <col min="8962" max="8962" width="15.28515625" style="4" customWidth="1"/>
    <col min="8963" max="8963" width="10.85546875" style="4" customWidth="1"/>
    <col min="8964" max="8964" width="13.85546875" style="4" bestFit="1" customWidth="1"/>
    <col min="8965" max="9210" width="9.140625" style="4"/>
    <col min="9211" max="9211" width="10.7109375" style="4" customWidth="1"/>
    <col min="9212" max="9212" width="48.5703125" style="4" customWidth="1"/>
    <col min="9213" max="9213" width="12.5703125" style="4" customWidth="1"/>
    <col min="9214" max="9214" width="13" style="4" customWidth="1"/>
    <col min="9215" max="9215" width="10.5703125" style="4" customWidth="1"/>
    <col min="9216" max="9216" width="12.5703125" style="4" customWidth="1"/>
    <col min="9217" max="9217" width="11.28515625" style="4" customWidth="1"/>
    <col min="9218" max="9218" width="15.28515625" style="4" customWidth="1"/>
    <col min="9219" max="9219" width="10.85546875" style="4" customWidth="1"/>
    <col min="9220" max="9220" width="13.85546875" style="4" bestFit="1" customWidth="1"/>
    <col min="9221" max="9466" width="9.140625" style="4"/>
    <col min="9467" max="9467" width="10.7109375" style="4" customWidth="1"/>
    <col min="9468" max="9468" width="48.5703125" style="4" customWidth="1"/>
    <col min="9469" max="9469" width="12.5703125" style="4" customWidth="1"/>
    <col min="9470" max="9470" width="13" style="4" customWidth="1"/>
    <col min="9471" max="9471" width="10.5703125" style="4" customWidth="1"/>
    <col min="9472" max="9472" width="12.5703125" style="4" customWidth="1"/>
    <col min="9473" max="9473" width="11.28515625" style="4" customWidth="1"/>
    <col min="9474" max="9474" width="15.28515625" style="4" customWidth="1"/>
    <col min="9475" max="9475" width="10.85546875" style="4" customWidth="1"/>
    <col min="9476" max="9476" width="13.85546875" style="4" bestFit="1" customWidth="1"/>
    <col min="9477" max="9722" width="9.140625" style="4"/>
    <col min="9723" max="9723" width="10.7109375" style="4" customWidth="1"/>
    <col min="9724" max="9724" width="48.5703125" style="4" customWidth="1"/>
    <col min="9725" max="9725" width="12.5703125" style="4" customWidth="1"/>
    <col min="9726" max="9726" width="13" style="4" customWidth="1"/>
    <col min="9727" max="9727" width="10.5703125" style="4" customWidth="1"/>
    <col min="9728" max="9728" width="12.5703125" style="4" customWidth="1"/>
    <col min="9729" max="9729" width="11.28515625" style="4" customWidth="1"/>
    <col min="9730" max="9730" width="15.28515625" style="4" customWidth="1"/>
    <col min="9731" max="9731" width="10.85546875" style="4" customWidth="1"/>
    <col min="9732" max="9732" width="13.85546875" style="4" bestFit="1" customWidth="1"/>
    <col min="9733" max="9978" width="9.140625" style="4"/>
    <col min="9979" max="9979" width="10.7109375" style="4" customWidth="1"/>
    <col min="9980" max="9980" width="48.5703125" style="4" customWidth="1"/>
    <col min="9981" max="9981" width="12.5703125" style="4" customWidth="1"/>
    <col min="9982" max="9982" width="13" style="4" customWidth="1"/>
    <col min="9983" max="9983" width="10.5703125" style="4" customWidth="1"/>
    <col min="9984" max="9984" width="12.5703125" style="4" customWidth="1"/>
    <col min="9985" max="9985" width="11.28515625" style="4" customWidth="1"/>
    <col min="9986" max="9986" width="15.28515625" style="4" customWidth="1"/>
    <col min="9987" max="9987" width="10.85546875" style="4" customWidth="1"/>
    <col min="9988" max="9988" width="13.85546875" style="4" bestFit="1" customWidth="1"/>
    <col min="9989" max="10234" width="9.140625" style="4"/>
    <col min="10235" max="10235" width="10.7109375" style="4" customWidth="1"/>
    <col min="10236" max="10236" width="48.5703125" style="4" customWidth="1"/>
    <col min="10237" max="10237" width="12.5703125" style="4" customWidth="1"/>
    <col min="10238" max="10238" width="13" style="4" customWidth="1"/>
    <col min="10239" max="10239" width="10.5703125" style="4" customWidth="1"/>
    <col min="10240" max="10240" width="12.5703125" style="4" customWidth="1"/>
    <col min="10241" max="10241" width="11.28515625" style="4" customWidth="1"/>
    <col min="10242" max="10242" width="15.28515625" style="4" customWidth="1"/>
    <col min="10243" max="10243" width="10.85546875" style="4" customWidth="1"/>
    <col min="10244" max="10244" width="13.85546875" style="4" bestFit="1" customWidth="1"/>
    <col min="10245" max="10490" width="9.140625" style="4"/>
    <col min="10491" max="10491" width="10.7109375" style="4" customWidth="1"/>
    <col min="10492" max="10492" width="48.5703125" style="4" customWidth="1"/>
    <col min="10493" max="10493" width="12.5703125" style="4" customWidth="1"/>
    <col min="10494" max="10494" width="13" style="4" customWidth="1"/>
    <col min="10495" max="10495" width="10.5703125" style="4" customWidth="1"/>
    <col min="10496" max="10496" width="12.5703125" style="4" customWidth="1"/>
    <col min="10497" max="10497" width="11.28515625" style="4" customWidth="1"/>
    <col min="10498" max="10498" width="15.28515625" style="4" customWidth="1"/>
    <col min="10499" max="10499" width="10.85546875" style="4" customWidth="1"/>
    <col min="10500" max="10500" width="13.85546875" style="4" bestFit="1" customWidth="1"/>
    <col min="10501" max="10746" width="9.140625" style="4"/>
    <col min="10747" max="10747" width="10.7109375" style="4" customWidth="1"/>
    <col min="10748" max="10748" width="48.5703125" style="4" customWidth="1"/>
    <col min="10749" max="10749" width="12.5703125" style="4" customWidth="1"/>
    <col min="10750" max="10750" width="13" style="4" customWidth="1"/>
    <col min="10751" max="10751" width="10.5703125" style="4" customWidth="1"/>
    <col min="10752" max="10752" width="12.5703125" style="4" customWidth="1"/>
    <col min="10753" max="10753" width="11.28515625" style="4" customWidth="1"/>
    <col min="10754" max="10754" width="15.28515625" style="4" customWidth="1"/>
    <col min="10755" max="10755" width="10.85546875" style="4" customWidth="1"/>
    <col min="10756" max="10756" width="13.85546875" style="4" bestFit="1" customWidth="1"/>
    <col min="10757" max="11002" width="9.140625" style="4"/>
    <col min="11003" max="11003" width="10.7109375" style="4" customWidth="1"/>
    <col min="11004" max="11004" width="48.5703125" style="4" customWidth="1"/>
    <col min="11005" max="11005" width="12.5703125" style="4" customWidth="1"/>
    <col min="11006" max="11006" width="13" style="4" customWidth="1"/>
    <col min="11007" max="11007" width="10.5703125" style="4" customWidth="1"/>
    <col min="11008" max="11008" width="12.5703125" style="4" customWidth="1"/>
    <col min="11009" max="11009" width="11.28515625" style="4" customWidth="1"/>
    <col min="11010" max="11010" width="15.28515625" style="4" customWidth="1"/>
    <col min="11011" max="11011" width="10.85546875" style="4" customWidth="1"/>
    <col min="11012" max="11012" width="13.85546875" style="4" bestFit="1" customWidth="1"/>
    <col min="11013" max="11258" width="9.140625" style="4"/>
    <col min="11259" max="11259" width="10.7109375" style="4" customWidth="1"/>
    <col min="11260" max="11260" width="48.5703125" style="4" customWidth="1"/>
    <col min="11261" max="11261" width="12.5703125" style="4" customWidth="1"/>
    <col min="11262" max="11262" width="13" style="4" customWidth="1"/>
    <col min="11263" max="11263" width="10.5703125" style="4" customWidth="1"/>
    <col min="11264" max="11264" width="12.5703125" style="4" customWidth="1"/>
    <col min="11265" max="11265" width="11.28515625" style="4" customWidth="1"/>
    <col min="11266" max="11266" width="15.28515625" style="4" customWidth="1"/>
    <col min="11267" max="11267" width="10.85546875" style="4" customWidth="1"/>
    <col min="11268" max="11268" width="13.85546875" style="4" bestFit="1" customWidth="1"/>
    <col min="11269" max="11514" width="9.140625" style="4"/>
    <col min="11515" max="11515" width="10.7109375" style="4" customWidth="1"/>
    <col min="11516" max="11516" width="48.5703125" style="4" customWidth="1"/>
    <col min="11517" max="11517" width="12.5703125" style="4" customWidth="1"/>
    <col min="11518" max="11518" width="13" style="4" customWidth="1"/>
    <col min="11519" max="11519" width="10.5703125" style="4" customWidth="1"/>
    <col min="11520" max="11520" width="12.5703125" style="4" customWidth="1"/>
    <col min="11521" max="11521" width="11.28515625" style="4" customWidth="1"/>
    <col min="11522" max="11522" width="15.28515625" style="4" customWidth="1"/>
    <col min="11523" max="11523" width="10.85546875" style="4" customWidth="1"/>
    <col min="11524" max="11524" width="13.85546875" style="4" bestFit="1" customWidth="1"/>
    <col min="11525" max="11770" width="9.140625" style="4"/>
    <col min="11771" max="11771" width="10.7109375" style="4" customWidth="1"/>
    <col min="11772" max="11772" width="48.5703125" style="4" customWidth="1"/>
    <col min="11773" max="11773" width="12.5703125" style="4" customWidth="1"/>
    <col min="11774" max="11774" width="13" style="4" customWidth="1"/>
    <col min="11775" max="11775" width="10.5703125" style="4" customWidth="1"/>
    <col min="11776" max="11776" width="12.5703125" style="4" customWidth="1"/>
    <col min="11777" max="11777" width="11.28515625" style="4" customWidth="1"/>
    <col min="11778" max="11778" width="15.28515625" style="4" customWidth="1"/>
    <col min="11779" max="11779" width="10.85546875" style="4" customWidth="1"/>
    <col min="11780" max="11780" width="13.85546875" style="4" bestFit="1" customWidth="1"/>
    <col min="11781" max="12026" width="9.140625" style="4"/>
    <col min="12027" max="12027" width="10.7109375" style="4" customWidth="1"/>
    <col min="12028" max="12028" width="48.5703125" style="4" customWidth="1"/>
    <col min="12029" max="12029" width="12.5703125" style="4" customWidth="1"/>
    <col min="12030" max="12030" width="13" style="4" customWidth="1"/>
    <col min="12031" max="12031" width="10.5703125" style="4" customWidth="1"/>
    <col min="12032" max="12032" width="12.5703125" style="4" customWidth="1"/>
    <col min="12033" max="12033" width="11.28515625" style="4" customWidth="1"/>
    <col min="12034" max="12034" width="15.28515625" style="4" customWidth="1"/>
    <col min="12035" max="12035" width="10.85546875" style="4" customWidth="1"/>
    <col min="12036" max="12036" width="13.85546875" style="4" bestFit="1" customWidth="1"/>
    <col min="12037" max="12282" width="9.140625" style="4"/>
    <col min="12283" max="12283" width="10.7109375" style="4" customWidth="1"/>
    <col min="12284" max="12284" width="48.5703125" style="4" customWidth="1"/>
    <col min="12285" max="12285" width="12.5703125" style="4" customWidth="1"/>
    <col min="12286" max="12286" width="13" style="4" customWidth="1"/>
    <col min="12287" max="12287" width="10.5703125" style="4" customWidth="1"/>
    <col min="12288" max="12288" width="12.5703125" style="4" customWidth="1"/>
    <col min="12289" max="12289" width="11.28515625" style="4" customWidth="1"/>
    <col min="12290" max="12290" width="15.28515625" style="4" customWidth="1"/>
    <col min="12291" max="12291" width="10.85546875" style="4" customWidth="1"/>
    <col min="12292" max="12292" width="13.85546875" style="4" bestFit="1" customWidth="1"/>
    <col min="12293" max="12538" width="9.140625" style="4"/>
    <col min="12539" max="12539" width="10.7109375" style="4" customWidth="1"/>
    <col min="12540" max="12540" width="48.5703125" style="4" customWidth="1"/>
    <col min="12541" max="12541" width="12.5703125" style="4" customWidth="1"/>
    <col min="12542" max="12542" width="13" style="4" customWidth="1"/>
    <col min="12543" max="12543" width="10.5703125" style="4" customWidth="1"/>
    <col min="12544" max="12544" width="12.5703125" style="4" customWidth="1"/>
    <col min="12545" max="12545" width="11.28515625" style="4" customWidth="1"/>
    <col min="12546" max="12546" width="15.28515625" style="4" customWidth="1"/>
    <col min="12547" max="12547" width="10.85546875" style="4" customWidth="1"/>
    <col min="12548" max="12548" width="13.85546875" style="4" bestFit="1" customWidth="1"/>
    <col min="12549" max="12794" width="9.140625" style="4"/>
    <col min="12795" max="12795" width="10.7109375" style="4" customWidth="1"/>
    <col min="12796" max="12796" width="48.5703125" style="4" customWidth="1"/>
    <col min="12797" max="12797" width="12.5703125" style="4" customWidth="1"/>
    <col min="12798" max="12798" width="13" style="4" customWidth="1"/>
    <col min="12799" max="12799" width="10.5703125" style="4" customWidth="1"/>
    <col min="12800" max="12800" width="12.5703125" style="4" customWidth="1"/>
    <col min="12801" max="12801" width="11.28515625" style="4" customWidth="1"/>
    <col min="12802" max="12802" width="15.28515625" style="4" customWidth="1"/>
    <col min="12803" max="12803" width="10.85546875" style="4" customWidth="1"/>
    <col min="12804" max="12804" width="13.85546875" style="4" bestFit="1" customWidth="1"/>
    <col min="12805" max="13050" width="9.140625" style="4"/>
    <col min="13051" max="13051" width="10.7109375" style="4" customWidth="1"/>
    <col min="13052" max="13052" width="48.5703125" style="4" customWidth="1"/>
    <col min="13053" max="13053" width="12.5703125" style="4" customWidth="1"/>
    <col min="13054" max="13054" width="13" style="4" customWidth="1"/>
    <col min="13055" max="13055" width="10.5703125" style="4" customWidth="1"/>
    <col min="13056" max="13056" width="12.5703125" style="4" customWidth="1"/>
    <col min="13057" max="13057" width="11.28515625" style="4" customWidth="1"/>
    <col min="13058" max="13058" width="15.28515625" style="4" customWidth="1"/>
    <col min="13059" max="13059" width="10.85546875" style="4" customWidth="1"/>
    <col min="13060" max="13060" width="13.85546875" style="4" bestFit="1" customWidth="1"/>
    <col min="13061" max="13306" width="9.140625" style="4"/>
    <col min="13307" max="13307" width="10.7109375" style="4" customWidth="1"/>
    <col min="13308" max="13308" width="48.5703125" style="4" customWidth="1"/>
    <col min="13309" max="13309" width="12.5703125" style="4" customWidth="1"/>
    <col min="13310" max="13310" width="13" style="4" customWidth="1"/>
    <col min="13311" max="13311" width="10.5703125" style="4" customWidth="1"/>
    <col min="13312" max="13312" width="12.5703125" style="4" customWidth="1"/>
    <col min="13313" max="13313" width="11.28515625" style="4" customWidth="1"/>
    <col min="13314" max="13314" width="15.28515625" style="4" customWidth="1"/>
    <col min="13315" max="13315" width="10.85546875" style="4" customWidth="1"/>
    <col min="13316" max="13316" width="13.85546875" style="4" bestFit="1" customWidth="1"/>
    <col min="13317" max="13562" width="9.140625" style="4"/>
    <col min="13563" max="13563" width="10.7109375" style="4" customWidth="1"/>
    <col min="13564" max="13564" width="48.5703125" style="4" customWidth="1"/>
    <col min="13565" max="13565" width="12.5703125" style="4" customWidth="1"/>
    <col min="13566" max="13566" width="13" style="4" customWidth="1"/>
    <col min="13567" max="13567" width="10.5703125" style="4" customWidth="1"/>
    <col min="13568" max="13568" width="12.5703125" style="4" customWidth="1"/>
    <col min="13569" max="13569" width="11.28515625" style="4" customWidth="1"/>
    <col min="13570" max="13570" width="15.28515625" style="4" customWidth="1"/>
    <col min="13571" max="13571" width="10.85546875" style="4" customWidth="1"/>
    <col min="13572" max="13572" width="13.85546875" style="4" bestFit="1" customWidth="1"/>
    <col min="13573" max="13818" width="9.140625" style="4"/>
    <col min="13819" max="13819" width="10.7109375" style="4" customWidth="1"/>
    <col min="13820" max="13820" width="48.5703125" style="4" customWidth="1"/>
    <col min="13821" max="13821" width="12.5703125" style="4" customWidth="1"/>
    <col min="13822" max="13822" width="13" style="4" customWidth="1"/>
    <col min="13823" max="13823" width="10.5703125" style="4" customWidth="1"/>
    <col min="13824" max="13824" width="12.5703125" style="4" customWidth="1"/>
    <col min="13825" max="13825" width="11.28515625" style="4" customWidth="1"/>
    <col min="13826" max="13826" width="15.28515625" style="4" customWidth="1"/>
    <col min="13827" max="13827" width="10.85546875" style="4" customWidth="1"/>
    <col min="13828" max="13828" width="13.85546875" style="4" bestFit="1" customWidth="1"/>
    <col min="13829" max="14074" width="9.140625" style="4"/>
    <col min="14075" max="14075" width="10.7109375" style="4" customWidth="1"/>
    <col min="14076" max="14076" width="48.5703125" style="4" customWidth="1"/>
    <col min="14077" max="14077" width="12.5703125" style="4" customWidth="1"/>
    <col min="14078" max="14078" width="13" style="4" customWidth="1"/>
    <col min="14079" max="14079" width="10.5703125" style="4" customWidth="1"/>
    <col min="14080" max="14080" width="12.5703125" style="4" customWidth="1"/>
    <col min="14081" max="14081" width="11.28515625" style="4" customWidth="1"/>
    <col min="14082" max="14082" width="15.28515625" style="4" customWidth="1"/>
    <col min="14083" max="14083" width="10.85546875" style="4" customWidth="1"/>
    <col min="14084" max="14084" width="13.85546875" style="4" bestFit="1" customWidth="1"/>
    <col min="14085" max="14330" width="9.140625" style="4"/>
    <col min="14331" max="14331" width="10.7109375" style="4" customWidth="1"/>
    <col min="14332" max="14332" width="48.5703125" style="4" customWidth="1"/>
    <col min="14333" max="14333" width="12.5703125" style="4" customWidth="1"/>
    <col min="14334" max="14334" width="13" style="4" customWidth="1"/>
    <col min="14335" max="14335" width="10.5703125" style="4" customWidth="1"/>
    <col min="14336" max="14336" width="12.5703125" style="4" customWidth="1"/>
    <col min="14337" max="14337" width="11.28515625" style="4" customWidth="1"/>
    <col min="14338" max="14338" width="15.28515625" style="4" customWidth="1"/>
    <col min="14339" max="14339" width="10.85546875" style="4" customWidth="1"/>
    <col min="14340" max="14340" width="13.85546875" style="4" bestFit="1" customWidth="1"/>
    <col min="14341" max="14586" width="9.140625" style="4"/>
    <col min="14587" max="14587" width="10.7109375" style="4" customWidth="1"/>
    <col min="14588" max="14588" width="48.5703125" style="4" customWidth="1"/>
    <col min="14589" max="14589" width="12.5703125" style="4" customWidth="1"/>
    <col min="14590" max="14590" width="13" style="4" customWidth="1"/>
    <col min="14591" max="14591" width="10.5703125" style="4" customWidth="1"/>
    <col min="14592" max="14592" width="12.5703125" style="4" customWidth="1"/>
    <col min="14593" max="14593" width="11.28515625" style="4" customWidth="1"/>
    <col min="14594" max="14594" width="15.28515625" style="4" customWidth="1"/>
    <col min="14595" max="14595" width="10.85546875" style="4" customWidth="1"/>
    <col min="14596" max="14596" width="13.85546875" style="4" bestFit="1" customWidth="1"/>
    <col min="14597" max="14842" width="9.140625" style="4"/>
    <col min="14843" max="14843" width="10.7109375" style="4" customWidth="1"/>
    <col min="14844" max="14844" width="48.5703125" style="4" customWidth="1"/>
    <col min="14845" max="14845" width="12.5703125" style="4" customWidth="1"/>
    <col min="14846" max="14846" width="13" style="4" customWidth="1"/>
    <col min="14847" max="14847" width="10.5703125" style="4" customWidth="1"/>
    <col min="14848" max="14848" width="12.5703125" style="4" customWidth="1"/>
    <col min="14849" max="14849" width="11.28515625" style="4" customWidth="1"/>
    <col min="14850" max="14850" width="15.28515625" style="4" customWidth="1"/>
    <col min="14851" max="14851" width="10.85546875" style="4" customWidth="1"/>
    <col min="14852" max="14852" width="13.85546875" style="4" bestFit="1" customWidth="1"/>
    <col min="14853" max="15098" width="9.140625" style="4"/>
    <col min="15099" max="15099" width="10.7109375" style="4" customWidth="1"/>
    <col min="15100" max="15100" width="48.5703125" style="4" customWidth="1"/>
    <col min="15101" max="15101" width="12.5703125" style="4" customWidth="1"/>
    <col min="15102" max="15102" width="13" style="4" customWidth="1"/>
    <col min="15103" max="15103" width="10.5703125" style="4" customWidth="1"/>
    <col min="15104" max="15104" width="12.5703125" style="4" customWidth="1"/>
    <col min="15105" max="15105" width="11.28515625" style="4" customWidth="1"/>
    <col min="15106" max="15106" width="15.28515625" style="4" customWidth="1"/>
    <col min="15107" max="15107" width="10.85546875" style="4" customWidth="1"/>
    <col min="15108" max="15108" width="13.85546875" style="4" bestFit="1" customWidth="1"/>
    <col min="15109" max="15354" width="9.140625" style="4"/>
    <col min="15355" max="15355" width="10.7109375" style="4" customWidth="1"/>
    <col min="15356" max="15356" width="48.5703125" style="4" customWidth="1"/>
    <col min="15357" max="15357" width="12.5703125" style="4" customWidth="1"/>
    <col min="15358" max="15358" width="13" style="4" customWidth="1"/>
    <col min="15359" max="15359" width="10.5703125" style="4" customWidth="1"/>
    <col min="15360" max="15360" width="12.5703125" style="4" customWidth="1"/>
    <col min="15361" max="15361" width="11.28515625" style="4" customWidth="1"/>
    <col min="15362" max="15362" width="15.28515625" style="4" customWidth="1"/>
    <col min="15363" max="15363" width="10.85546875" style="4" customWidth="1"/>
    <col min="15364" max="15364" width="13.85546875" style="4" bestFit="1" customWidth="1"/>
    <col min="15365" max="15610" width="9.140625" style="4"/>
    <col min="15611" max="15611" width="10.7109375" style="4" customWidth="1"/>
    <col min="15612" max="15612" width="48.5703125" style="4" customWidth="1"/>
    <col min="15613" max="15613" width="12.5703125" style="4" customWidth="1"/>
    <col min="15614" max="15614" width="13" style="4" customWidth="1"/>
    <col min="15615" max="15615" width="10.5703125" style="4" customWidth="1"/>
    <col min="15616" max="15616" width="12.5703125" style="4" customWidth="1"/>
    <col min="15617" max="15617" width="11.28515625" style="4" customWidth="1"/>
    <col min="15618" max="15618" width="15.28515625" style="4" customWidth="1"/>
    <col min="15619" max="15619" width="10.85546875" style="4" customWidth="1"/>
    <col min="15620" max="15620" width="13.85546875" style="4" bestFit="1" customWidth="1"/>
    <col min="15621" max="15866" width="9.140625" style="4"/>
    <col min="15867" max="15867" width="10.7109375" style="4" customWidth="1"/>
    <col min="15868" max="15868" width="48.5703125" style="4" customWidth="1"/>
    <col min="15869" max="15869" width="12.5703125" style="4" customWidth="1"/>
    <col min="15870" max="15870" width="13" style="4" customWidth="1"/>
    <col min="15871" max="15871" width="10.5703125" style="4" customWidth="1"/>
    <col min="15872" max="15872" width="12.5703125" style="4" customWidth="1"/>
    <col min="15873" max="15873" width="11.28515625" style="4" customWidth="1"/>
    <col min="15874" max="15874" width="15.28515625" style="4" customWidth="1"/>
    <col min="15875" max="15875" width="10.85546875" style="4" customWidth="1"/>
    <col min="15876" max="15876" width="13.85546875" style="4" bestFit="1" customWidth="1"/>
    <col min="15877" max="16122" width="9.140625" style="4"/>
    <col min="16123" max="16123" width="10.7109375" style="4" customWidth="1"/>
    <col min="16124" max="16124" width="48.5703125" style="4" customWidth="1"/>
    <col min="16125" max="16125" width="12.5703125" style="4" customWidth="1"/>
    <col min="16126" max="16126" width="13" style="4" customWidth="1"/>
    <col min="16127" max="16127" width="10.5703125" style="4" customWidth="1"/>
    <col min="16128" max="16128" width="12.5703125" style="4" customWidth="1"/>
    <col min="16129" max="16129" width="11.28515625" style="4" customWidth="1"/>
    <col min="16130" max="16130" width="15.28515625" style="4" customWidth="1"/>
    <col min="16131" max="16131" width="10.85546875" style="4" customWidth="1"/>
    <col min="16132" max="16132" width="13.85546875" style="4" bestFit="1" customWidth="1"/>
    <col min="16133" max="16384" width="9.140625" style="4"/>
  </cols>
  <sheetData>
    <row r="1" spans="1:36" ht="18.75" x14ac:dyDescent="0.3">
      <c r="A1" s="57" t="s">
        <v>178</v>
      </c>
      <c r="B1" s="44"/>
      <c r="C1" s="45"/>
      <c r="D1" s="45"/>
      <c r="E1" s="45"/>
      <c r="F1" s="45"/>
      <c r="G1" s="45"/>
      <c r="H1" s="45"/>
      <c r="I1" s="58" t="s">
        <v>91</v>
      </c>
      <c r="J1" s="58"/>
      <c r="K1" s="59"/>
      <c r="L1" s="60"/>
    </row>
    <row r="2" spans="1:36" ht="17.25" customHeight="1" x14ac:dyDescent="0.3">
      <c r="A2" s="44"/>
      <c r="B2" s="44"/>
      <c r="C2" s="45"/>
      <c r="D2" s="45"/>
      <c r="E2" s="45"/>
      <c r="F2" s="45"/>
      <c r="G2" s="45"/>
      <c r="H2" s="45"/>
      <c r="I2" s="80" t="s">
        <v>180</v>
      </c>
      <c r="J2" s="80"/>
      <c r="K2" s="80"/>
      <c r="L2" s="80"/>
    </row>
    <row r="3" spans="1:36" ht="18.75" x14ac:dyDescent="0.3">
      <c r="A3" s="44"/>
      <c r="B3" s="44"/>
      <c r="C3" s="45"/>
      <c r="D3" s="45"/>
      <c r="E3" s="45"/>
      <c r="F3" s="45"/>
      <c r="G3" s="45"/>
      <c r="H3" s="45"/>
      <c r="I3" s="58" t="s">
        <v>92</v>
      </c>
      <c r="J3" s="58"/>
      <c r="K3" s="59"/>
      <c r="L3" s="60"/>
    </row>
    <row r="4" spans="1:36" ht="42" customHeight="1" x14ac:dyDescent="0.3">
      <c r="A4" s="46"/>
      <c r="B4" s="46"/>
      <c r="C4" s="46"/>
      <c r="D4" s="45"/>
      <c r="E4" s="47" t="s">
        <v>115</v>
      </c>
      <c r="F4" s="46"/>
      <c r="G4" s="46"/>
      <c r="H4" s="46"/>
      <c r="I4" s="80" t="s">
        <v>182</v>
      </c>
      <c r="J4" s="80"/>
      <c r="K4" s="80"/>
      <c r="L4" s="80"/>
    </row>
    <row r="5" spans="1:36" ht="47.25" customHeight="1" x14ac:dyDescent="0.25">
      <c r="A5" s="71" t="s">
        <v>170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36" ht="30.75" customHeight="1" x14ac:dyDescent="0.25">
      <c r="A6" s="48" t="s">
        <v>117</v>
      </c>
      <c r="B6" s="44"/>
      <c r="C6" s="45"/>
      <c r="D6" s="45"/>
      <c r="E6" s="77" t="s">
        <v>118</v>
      </c>
      <c r="F6" s="78"/>
      <c r="G6" s="79"/>
      <c r="H6" s="79"/>
      <c r="I6" s="45"/>
      <c r="J6" s="45"/>
      <c r="K6" s="45"/>
      <c r="L6" s="44"/>
    </row>
    <row r="7" spans="1:36" ht="33.75" customHeight="1" x14ac:dyDescent="0.25">
      <c r="A7" s="44" t="s">
        <v>116</v>
      </c>
      <c r="B7" s="44"/>
      <c r="C7" s="49">
        <v>1.2564</v>
      </c>
      <c r="D7" s="45"/>
      <c r="E7" s="75" t="s">
        <v>119</v>
      </c>
      <c r="F7" s="76"/>
      <c r="G7" s="76"/>
      <c r="H7" s="76"/>
      <c r="I7" s="50">
        <v>0.34</v>
      </c>
      <c r="J7" s="45"/>
      <c r="K7" s="45"/>
      <c r="L7" s="44"/>
    </row>
    <row r="8" spans="1:36" s="3" customFormat="1" ht="45.75" customHeight="1" x14ac:dyDescent="0.25">
      <c r="A8" s="51"/>
      <c r="B8" s="51"/>
      <c r="C8" s="51"/>
      <c r="D8" s="51"/>
      <c r="E8" s="73" t="s">
        <v>120</v>
      </c>
      <c r="F8" s="74"/>
      <c r="G8" s="74"/>
      <c r="H8" s="74"/>
      <c r="I8" s="52">
        <v>8.9999999999999998E-4</v>
      </c>
      <c r="J8" s="51"/>
      <c r="K8" s="51"/>
      <c r="L8" s="5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3" customFormat="1" ht="80.25" customHeight="1" x14ac:dyDescent="0.25">
      <c r="A9" s="54" t="s">
        <v>83</v>
      </c>
      <c r="B9" s="54" t="s">
        <v>89</v>
      </c>
      <c r="C9" s="54" t="s">
        <v>90</v>
      </c>
      <c r="D9" s="26" t="s">
        <v>121</v>
      </c>
      <c r="E9" s="26" t="s">
        <v>122</v>
      </c>
      <c r="F9" s="26" t="s">
        <v>123</v>
      </c>
      <c r="G9" s="26" t="s">
        <v>109</v>
      </c>
      <c r="H9" s="26" t="s">
        <v>110</v>
      </c>
      <c r="I9" s="55" t="s">
        <v>112</v>
      </c>
      <c r="J9" s="55" t="s">
        <v>111</v>
      </c>
      <c r="K9" s="55" t="s">
        <v>113</v>
      </c>
      <c r="L9" s="55" t="s">
        <v>114</v>
      </c>
      <c r="M9" s="56" t="s">
        <v>113</v>
      </c>
      <c r="N9" s="56" t="s">
        <v>114</v>
      </c>
      <c r="O9" s="56"/>
      <c r="P9" s="56"/>
      <c r="Q9" s="56"/>
      <c r="R9" s="56"/>
      <c r="S9" s="56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ht="25.5" x14ac:dyDescent="0.25">
      <c r="A10" s="13" t="s">
        <v>0</v>
      </c>
      <c r="B10" s="14" t="s">
        <v>1</v>
      </c>
      <c r="C10" s="15"/>
      <c r="D10" s="18"/>
      <c r="E10" s="15"/>
      <c r="F10" s="15"/>
      <c r="G10" s="19"/>
      <c r="H10" s="19"/>
      <c r="I10" s="19"/>
      <c r="J10" s="19"/>
      <c r="K10" s="19"/>
      <c r="L10" s="2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38.25" x14ac:dyDescent="0.25">
      <c r="A11" s="13" t="s">
        <v>2</v>
      </c>
      <c r="B11" s="14" t="s">
        <v>3</v>
      </c>
      <c r="C11" s="15">
        <v>0</v>
      </c>
      <c r="D11" s="13"/>
      <c r="E11" s="21"/>
      <c r="F11" s="21"/>
      <c r="G11" s="19"/>
      <c r="H11" s="19"/>
      <c r="I11" s="19"/>
      <c r="J11" s="19"/>
      <c r="K11" s="19"/>
      <c r="L11" s="2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x14ac:dyDescent="0.25">
      <c r="A12" s="13"/>
      <c r="B12" s="14" t="s">
        <v>97</v>
      </c>
      <c r="C12" s="13" t="s">
        <v>99</v>
      </c>
      <c r="D12" s="22">
        <f>Зарплата!J12+Зарплата!K12</f>
        <v>7.0279999999999996</v>
      </c>
      <c r="E12" s="23">
        <f>D12*34/100</f>
        <v>2.3895200000000001</v>
      </c>
      <c r="F12" s="23">
        <f>D12*0.09/100</f>
        <v>6.3251999999999996E-3</v>
      </c>
      <c r="G12" s="24">
        <f>D12*125.64/100</f>
        <v>8.8299791999999986</v>
      </c>
      <c r="H12" s="19">
        <f>D12+E12+F12+G12</f>
        <v>18.253824399999999</v>
      </c>
      <c r="I12" s="19">
        <f>P12/H12*100-100</f>
        <v>-65.659251110139962</v>
      </c>
      <c r="J12" s="19">
        <f>H12*I12/100</f>
        <v>-11.9853244</v>
      </c>
      <c r="K12" s="19">
        <f>H12+J12</f>
        <v>6.2684999999999995</v>
      </c>
      <c r="L12" s="25">
        <f>K12*1.2</f>
        <v>7.5221999999999989</v>
      </c>
      <c r="M12" s="28">
        <v>5.97</v>
      </c>
      <c r="N12" s="28">
        <v>7.17</v>
      </c>
      <c r="O12" s="9">
        <v>105</v>
      </c>
      <c r="P12" s="28">
        <f>M12*O12/100</f>
        <v>6.2685000000000004</v>
      </c>
      <c r="Q12" s="28">
        <f>N12*O12/100</f>
        <v>7.5285000000000002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x14ac:dyDescent="0.25">
      <c r="A13" s="13"/>
      <c r="B13" s="14" t="s">
        <v>98</v>
      </c>
      <c r="C13" s="13" t="s">
        <v>99</v>
      </c>
      <c r="D13" s="22"/>
      <c r="E13" s="23"/>
      <c r="F13" s="23"/>
      <c r="G13" s="24">
        <f t="shared" ref="G13:G76" si="0">D13*125.64/100</f>
        <v>0</v>
      </c>
      <c r="H13" s="19"/>
      <c r="I13" s="19"/>
      <c r="J13" s="19"/>
      <c r="K13" s="19"/>
      <c r="L13" s="25"/>
      <c r="M13" s="28"/>
      <c r="N13" s="2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38.25" x14ac:dyDescent="0.25">
      <c r="A14" s="13" t="s">
        <v>4</v>
      </c>
      <c r="B14" s="14" t="s">
        <v>5</v>
      </c>
      <c r="C14" s="13"/>
      <c r="D14" s="22">
        <f>Зарплата!J14+Зарплата!K14</f>
        <v>0</v>
      </c>
      <c r="E14" s="21"/>
      <c r="F14" s="21"/>
      <c r="G14" s="24">
        <f t="shared" si="0"/>
        <v>0</v>
      </c>
      <c r="H14" s="19"/>
      <c r="I14" s="19"/>
      <c r="J14" s="19"/>
      <c r="K14" s="19"/>
      <c r="L14" s="20"/>
      <c r="M14" s="28"/>
      <c r="N14" s="2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x14ac:dyDescent="0.25">
      <c r="A15" s="13"/>
      <c r="B15" s="14" t="s">
        <v>97</v>
      </c>
      <c r="C15" s="13" t="s">
        <v>100</v>
      </c>
      <c r="D15" s="22">
        <f>Зарплата!J15+Зарплата!K15</f>
        <v>14.055999999999999</v>
      </c>
      <c r="E15" s="23">
        <f>D15*34/100</f>
        <v>4.7790400000000002</v>
      </c>
      <c r="F15" s="23">
        <f t="shared" ref="F15:F16" si="1">D15*0.09/100</f>
        <v>1.2650399999999999E-2</v>
      </c>
      <c r="G15" s="24">
        <f t="shared" si="0"/>
        <v>17.659958399999997</v>
      </c>
      <c r="H15" s="19">
        <f>D15+E15+F15+G15</f>
        <v>36.507648799999998</v>
      </c>
      <c r="I15" s="19">
        <f t="shared" ref="I15:I16" si="2">P15/H15*100-100</f>
        <v>-65.659251110139962</v>
      </c>
      <c r="J15" s="19">
        <f>H15*I15/100</f>
        <v>-23.970648799999999</v>
      </c>
      <c r="K15" s="19">
        <f>H15+J15</f>
        <v>12.536999999999999</v>
      </c>
      <c r="L15" s="25">
        <f>K15*1.2</f>
        <v>15.044399999999998</v>
      </c>
      <c r="M15" s="28">
        <v>11.94</v>
      </c>
      <c r="N15" s="28">
        <v>14.33</v>
      </c>
      <c r="O15" s="9">
        <v>105</v>
      </c>
      <c r="P15" s="28">
        <f t="shared" ref="P15:P16" si="3">M15*O15/100</f>
        <v>12.537000000000001</v>
      </c>
      <c r="Q15" s="28">
        <f t="shared" ref="Q15:Q16" si="4">N15*O15/100</f>
        <v>15.046500000000002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x14ac:dyDescent="0.25">
      <c r="A16" s="13"/>
      <c r="B16" s="14" t="s">
        <v>98</v>
      </c>
      <c r="C16" s="13" t="s">
        <v>100</v>
      </c>
      <c r="D16" s="22">
        <f>Зарплата!J16+Зарплата!K16</f>
        <v>1.4056</v>
      </c>
      <c r="E16" s="23">
        <f>D16*34/100</f>
        <v>0.477904</v>
      </c>
      <c r="F16" s="23">
        <f t="shared" si="1"/>
        <v>1.26504E-3</v>
      </c>
      <c r="G16" s="24">
        <f t="shared" si="0"/>
        <v>1.76599584</v>
      </c>
      <c r="H16" s="19">
        <f>D16+E16+F16+G16</f>
        <v>3.6507648799999997</v>
      </c>
      <c r="I16" s="19">
        <f t="shared" si="2"/>
        <v>-65.486684532803991</v>
      </c>
      <c r="J16" s="19">
        <f>H16*I16/100</f>
        <v>-2.3907648799999999</v>
      </c>
      <c r="K16" s="19">
        <f>H16+J16</f>
        <v>1.2599999999999998</v>
      </c>
      <c r="L16" s="25">
        <f>K16*1.2</f>
        <v>1.5119999999999998</v>
      </c>
      <c r="M16" s="28">
        <v>1.2</v>
      </c>
      <c r="N16" s="28">
        <v>1.44</v>
      </c>
      <c r="O16" s="9">
        <v>105</v>
      </c>
      <c r="P16" s="28">
        <f t="shared" si="3"/>
        <v>1.26</v>
      </c>
      <c r="Q16" s="28">
        <f t="shared" si="4"/>
        <v>1.5119999999999998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38.25" x14ac:dyDescent="0.25">
      <c r="A17" s="13" t="s">
        <v>6</v>
      </c>
      <c r="B17" s="14" t="s">
        <v>7</v>
      </c>
      <c r="C17" s="13"/>
      <c r="D17" s="22">
        <f>Зарплата!J17+Зарплата!K17</f>
        <v>0</v>
      </c>
      <c r="E17" s="21"/>
      <c r="F17" s="13"/>
      <c r="G17" s="24">
        <f t="shared" si="0"/>
        <v>0</v>
      </c>
      <c r="H17" s="19"/>
      <c r="I17" s="19"/>
      <c r="J17" s="19"/>
      <c r="K17" s="19"/>
      <c r="L17" s="20"/>
      <c r="M17" s="28"/>
      <c r="N17" s="2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x14ac:dyDescent="0.25">
      <c r="A18" s="13"/>
      <c r="B18" s="14" t="s">
        <v>97</v>
      </c>
      <c r="C18" s="13" t="s">
        <v>101</v>
      </c>
      <c r="D18" s="22">
        <f>Зарплата!J18+Зарплата!K18</f>
        <v>21.084</v>
      </c>
      <c r="E18" s="23">
        <f t="shared" ref="E18:E19" si="5">D18*34/100</f>
        <v>7.1685600000000003</v>
      </c>
      <c r="F18" s="23">
        <f t="shared" ref="F18:F19" si="6">D18*0.09/100</f>
        <v>1.8975599999999999E-2</v>
      </c>
      <c r="G18" s="24">
        <f t="shared" si="0"/>
        <v>26.489937599999998</v>
      </c>
      <c r="H18" s="19">
        <f t="shared" ref="H18:H19" si="7">D18+E18+F18+G18</f>
        <v>54.761473199999998</v>
      </c>
      <c r="I18" s="19">
        <f t="shared" ref="I18:I19" si="8">P18/H18*100-100</f>
        <v>-65.659251110139962</v>
      </c>
      <c r="J18" s="19">
        <f t="shared" ref="J18:J19" si="9">H18*I18/100</f>
        <v>-35.955973199999995</v>
      </c>
      <c r="K18" s="19">
        <f t="shared" ref="K18:K19" si="10">H18+J18</f>
        <v>18.805500000000002</v>
      </c>
      <c r="L18" s="25">
        <f t="shared" ref="L18:L19" si="11">K18*1.2</f>
        <v>22.566600000000001</v>
      </c>
      <c r="M18" s="28">
        <v>17.91</v>
      </c>
      <c r="N18" s="28">
        <v>21.5</v>
      </c>
      <c r="O18" s="9">
        <v>105</v>
      </c>
      <c r="P18" s="28">
        <f>M18*O18/100</f>
        <v>18.805499999999999</v>
      </c>
      <c r="Q18" s="28">
        <f>N18*O18/100</f>
        <v>22.574999999999999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x14ac:dyDescent="0.25">
      <c r="A19" s="13"/>
      <c r="B19" s="14" t="s">
        <v>98</v>
      </c>
      <c r="C19" s="13" t="s">
        <v>101</v>
      </c>
      <c r="D19" s="22">
        <f>Зарплата!J19+Зарплата!K19</f>
        <v>2.1084000000000001</v>
      </c>
      <c r="E19" s="23">
        <f t="shared" si="5"/>
        <v>0.71685600000000005</v>
      </c>
      <c r="F19" s="23">
        <f t="shared" si="6"/>
        <v>1.8975600000000002E-3</v>
      </c>
      <c r="G19" s="24">
        <f t="shared" si="0"/>
        <v>2.6489937600000002</v>
      </c>
      <c r="H19" s="19">
        <f t="shared" si="7"/>
        <v>5.4761473200000008</v>
      </c>
      <c r="I19" s="19">
        <f t="shared" si="8"/>
        <v>-65.678425174288407</v>
      </c>
      <c r="J19" s="19">
        <f t="shared" si="9"/>
        <v>-3.5966473200000006</v>
      </c>
      <c r="K19" s="19">
        <f t="shared" si="10"/>
        <v>1.8795000000000002</v>
      </c>
      <c r="L19" s="25">
        <f t="shared" si="11"/>
        <v>2.2554000000000003</v>
      </c>
      <c r="M19" s="28">
        <v>1.79</v>
      </c>
      <c r="N19" s="28">
        <v>2.15</v>
      </c>
      <c r="O19" s="9">
        <v>105</v>
      </c>
      <c r="P19" s="28">
        <f>M19*O19/100</f>
        <v>1.8795000000000002</v>
      </c>
      <c r="Q19" s="28">
        <f>N19*O19/100</f>
        <v>2.2574999999999998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63.75" x14ac:dyDescent="0.25">
      <c r="A20" s="13" t="s">
        <v>9</v>
      </c>
      <c r="B20" s="14" t="s">
        <v>10</v>
      </c>
      <c r="C20" s="15"/>
      <c r="D20" s="22">
        <f>Зарплата!J20+Зарплата!K20</f>
        <v>0</v>
      </c>
      <c r="E20" s="21"/>
      <c r="F20" s="13"/>
      <c r="G20" s="24">
        <f t="shared" si="0"/>
        <v>0</v>
      </c>
      <c r="H20" s="19"/>
      <c r="I20" s="19"/>
      <c r="J20" s="19"/>
      <c r="K20" s="19"/>
      <c r="L20" s="20"/>
      <c r="M20" s="28"/>
      <c r="N20" s="2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21.75" customHeight="1" x14ac:dyDescent="0.25">
      <c r="A21" s="13"/>
      <c r="B21" s="14" t="s">
        <v>97</v>
      </c>
      <c r="C21" s="26" t="s">
        <v>102</v>
      </c>
      <c r="D21" s="22">
        <f>Зарплата!J21+Зарплата!K21</f>
        <v>10.542</v>
      </c>
      <c r="E21" s="23">
        <f t="shared" ref="E21:E22" si="12">D21*34/100</f>
        <v>3.5842800000000001</v>
      </c>
      <c r="F21" s="23">
        <f t="shared" ref="F21:F22" si="13">D21*0.09/100</f>
        <v>9.4877999999999994E-3</v>
      </c>
      <c r="G21" s="24">
        <f t="shared" si="0"/>
        <v>13.244968799999999</v>
      </c>
      <c r="H21" s="19">
        <f t="shared" ref="H21:H22" si="14">D21+E21+F21+G21</f>
        <v>27.380736599999999</v>
      </c>
      <c r="I21" s="19">
        <f t="shared" ref="I21:I22" si="15">P21/H21*100-100</f>
        <v>-65.640077045991518</v>
      </c>
      <c r="J21" s="19">
        <f t="shared" ref="J21:J22" si="16">H21*I21/100</f>
        <v>-17.972736599999998</v>
      </c>
      <c r="K21" s="19">
        <f t="shared" ref="K21:K22" si="17">H21+J21</f>
        <v>9.4080000000000013</v>
      </c>
      <c r="L21" s="25">
        <f t="shared" ref="L21:L22" si="18">K21*1.2</f>
        <v>11.289600000000002</v>
      </c>
      <c r="M21" s="28">
        <v>8.9600000000000009</v>
      </c>
      <c r="N21" s="28">
        <v>10.76</v>
      </c>
      <c r="O21" s="9">
        <v>105</v>
      </c>
      <c r="P21" s="28">
        <f>M21*O21/100</f>
        <v>9.4080000000000013</v>
      </c>
      <c r="Q21" s="28">
        <f>N21*O21/100</f>
        <v>11.298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22.5" x14ac:dyDescent="0.25">
      <c r="A22" s="13"/>
      <c r="B22" s="14" t="s">
        <v>98</v>
      </c>
      <c r="C22" s="26" t="s">
        <v>102</v>
      </c>
      <c r="D22" s="22">
        <f>Зарплата!J22+Зарплата!K22</f>
        <v>1.0542</v>
      </c>
      <c r="E22" s="23">
        <f t="shared" si="12"/>
        <v>0.35842800000000002</v>
      </c>
      <c r="F22" s="23">
        <f t="shared" si="13"/>
        <v>9.4878000000000009E-4</v>
      </c>
      <c r="G22" s="24">
        <f t="shared" si="0"/>
        <v>1.3244968800000001</v>
      </c>
      <c r="H22" s="19">
        <f t="shared" si="14"/>
        <v>2.7380736600000004</v>
      </c>
      <c r="I22" s="19">
        <f t="shared" si="15"/>
        <v>-65.486684532803991</v>
      </c>
      <c r="J22" s="19">
        <f t="shared" si="16"/>
        <v>-1.7930736600000003</v>
      </c>
      <c r="K22" s="19">
        <f t="shared" si="17"/>
        <v>0.94500000000000006</v>
      </c>
      <c r="L22" s="25">
        <f t="shared" si="18"/>
        <v>1.1340000000000001</v>
      </c>
      <c r="M22" s="28">
        <v>0.9</v>
      </c>
      <c r="N22" s="28">
        <v>1.08</v>
      </c>
      <c r="O22" s="9">
        <v>105</v>
      </c>
      <c r="P22" s="28">
        <f>M22*O22/100</f>
        <v>0.94499999999999995</v>
      </c>
      <c r="Q22" s="28">
        <f>N22*O22/100</f>
        <v>1.1340000000000001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25.5" x14ac:dyDescent="0.25">
      <c r="A23" s="13" t="s">
        <v>11</v>
      </c>
      <c r="B23" s="14" t="s">
        <v>12</v>
      </c>
      <c r="C23" s="15"/>
      <c r="D23" s="22">
        <f>Зарплата!J23+Зарплата!K23</f>
        <v>0</v>
      </c>
      <c r="E23" s="13"/>
      <c r="F23" s="21"/>
      <c r="G23" s="24">
        <f t="shared" si="0"/>
        <v>0</v>
      </c>
      <c r="H23" s="19"/>
      <c r="I23" s="19"/>
      <c r="J23" s="19"/>
      <c r="K23" s="19"/>
      <c r="L23" s="20"/>
      <c r="M23" s="28"/>
      <c r="N23" s="2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x14ac:dyDescent="0.25">
      <c r="A24" s="13"/>
      <c r="B24" s="14" t="s">
        <v>97</v>
      </c>
      <c r="C24" s="26" t="s">
        <v>103</v>
      </c>
      <c r="D24" s="22">
        <f>Зарплата!J24+Зарплата!K24</f>
        <v>15.181000000000001</v>
      </c>
      <c r="E24" s="23">
        <f t="shared" ref="E24:E25" si="19">D24*34/100</f>
        <v>5.1615399999999996</v>
      </c>
      <c r="F24" s="23">
        <f t="shared" ref="F24:F25" si="20">D24*0.09/100</f>
        <v>1.36629E-2</v>
      </c>
      <c r="G24" s="24">
        <f t="shared" si="0"/>
        <v>19.073408400000002</v>
      </c>
      <c r="H24" s="19">
        <f t="shared" ref="H24:H25" si="21">D24+E24+F24+G24</f>
        <v>39.429611300000005</v>
      </c>
      <c r="I24" s="19">
        <f t="shared" ref="I24:I25" si="22">P24/H24*100-100</f>
        <v>-97.31039702133711</v>
      </c>
      <c r="J24" s="19">
        <f t="shared" ref="J24:J25" si="23">H24*I24/100</f>
        <v>-38.369111300000007</v>
      </c>
      <c r="K24" s="19">
        <f t="shared" ref="K24:K25" si="24">H24+J24</f>
        <v>1.0604999999999976</v>
      </c>
      <c r="L24" s="25">
        <f t="shared" ref="L24:L25" si="25">K24*1.2</f>
        <v>1.2725999999999971</v>
      </c>
      <c r="M24" s="28">
        <v>1.01</v>
      </c>
      <c r="N24" s="28">
        <v>1.21</v>
      </c>
      <c r="O24" s="9">
        <v>105</v>
      </c>
      <c r="P24" s="28">
        <f t="shared" ref="P24:P25" si="26">M24*O24/100</f>
        <v>1.0605</v>
      </c>
      <c r="Q24" s="28">
        <f t="shared" ref="Q24:Q25" si="27">N24*O24/100</f>
        <v>1.2705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x14ac:dyDescent="0.25">
      <c r="A25" s="13"/>
      <c r="B25" s="14" t="s">
        <v>98</v>
      </c>
      <c r="C25" s="26" t="s">
        <v>103</v>
      </c>
      <c r="D25" s="22">
        <f>Зарплата!J25+Зарплата!K25</f>
        <v>1.5181</v>
      </c>
      <c r="E25" s="23">
        <f t="shared" si="19"/>
        <v>0.516154</v>
      </c>
      <c r="F25" s="23">
        <f t="shared" si="20"/>
        <v>1.36629E-3</v>
      </c>
      <c r="G25" s="24">
        <f t="shared" si="0"/>
        <v>1.90734084</v>
      </c>
      <c r="H25" s="19">
        <f t="shared" si="21"/>
        <v>3.9429611299999996</v>
      </c>
      <c r="I25" s="19">
        <f t="shared" si="22"/>
        <v>-73.103970213371085</v>
      </c>
      <c r="J25" s="19">
        <f t="shared" si="23"/>
        <v>-2.8824611299999998</v>
      </c>
      <c r="K25" s="19">
        <f t="shared" si="24"/>
        <v>1.0604999999999998</v>
      </c>
      <c r="L25" s="25">
        <f t="shared" si="25"/>
        <v>1.2725999999999997</v>
      </c>
      <c r="M25" s="28">
        <v>1.01</v>
      </c>
      <c r="N25" s="28">
        <v>1.21</v>
      </c>
      <c r="O25" s="9">
        <v>105</v>
      </c>
      <c r="P25" s="28">
        <f t="shared" si="26"/>
        <v>1.0605</v>
      </c>
      <c r="Q25" s="28">
        <f t="shared" si="27"/>
        <v>1.2705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40.25" x14ac:dyDescent="0.25">
      <c r="A26" s="13" t="s">
        <v>13</v>
      </c>
      <c r="B26" s="14" t="s">
        <v>14</v>
      </c>
      <c r="C26" s="15"/>
      <c r="D26" s="22">
        <f>Зарплата!J26+Зарплата!K26</f>
        <v>0</v>
      </c>
      <c r="E26" s="13"/>
      <c r="F26" s="21"/>
      <c r="G26" s="24">
        <f t="shared" si="0"/>
        <v>0</v>
      </c>
      <c r="H26" s="19"/>
      <c r="I26" s="19"/>
      <c r="J26" s="19"/>
      <c r="K26" s="19"/>
      <c r="L26" s="20"/>
      <c r="M26" s="28"/>
      <c r="N26" s="28"/>
      <c r="O26" s="9">
        <v>105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x14ac:dyDescent="0.25">
      <c r="A27" s="13"/>
      <c r="B27" s="14" t="s">
        <v>97</v>
      </c>
      <c r="C27" s="40" t="s">
        <v>104</v>
      </c>
      <c r="D27" s="22">
        <f>Зарплата!J27+Зарплата!K27</f>
        <v>3.5139999999999998</v>
      </c>
      <c r="E27" s="23">
        <f t="shared" ref="E27:E28" si="28">D27*34/100</f>
        <v>1.19476</v>
      </c>
      <c r="F27" s="23">
        <f t="shared" ref="F27:F28" si="29">D27*0.09/100</f>
        <v>3.1625999999999998E-3</v>
      </c>
      <c r="G27" s="24">
        <f t="shared" si="0"/>
        <v>4.4149895999999993</v>
      </c>
      <c r="H27" s="19">
        <f t="shared" ref="H27:H28" si="30">D27+E27+F27+G27</f>
        <v>9.1269121999999996</v>
      </c>
      <c r="I27" s="19">
        <f t="shared" ref="I27:I30" si="31">P27/H27*100-100</f>
        <v>-97.699112302186933</v>
      </c>
      <c r="J27" s="19">
        <f t="shared" ref="J27:J28" si="32">H27*I27/100</f>
        <v>-8.9169121999999987</v>
      </c>
      <c r="K27" s="19">
        <f t="shared" ref="K27:K28" si="33">H27+J27</f>
        <v>0.21000000000000085</v>
      </c>
      <c r="L27" s="25">
        <f t="shared" ref="L27:L28" si="34">K27*1.2</f>
        <v>0.252000000000001</v>
      </c>
      <c r="M27" s="28">
        <v>0.2</v>
      </c>
      <c r="N27" s="28">
        <v>0.24</v>
      </c>
      <c r="O27" s="9">
        <v>105</v>
      </c>
      <c r="P27" s="28">
        <f t="shared" ref="P27:P28" si="35">M27*O27/100</f>
        <v>0.21</v>
      </c>
      <c r="Q27" s="28">
        <f t="shared" ref="Q27:Q28" si="36">N27*O27/100</f>
        <v>0.252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x14ac:dyDescent="0.25">
      <c r="A28" s="13"/>
      <c r="B28" s="14" t="s">
        <v>98</v>
      </c>
      <c r="C28" s="40" t="s">
        <v>104</v>
      </c>
      <c r="D28" s="22">
        <f>Зарплата!J28+Зарплата!K28</f>
        <v>0.35139999999999999</v>
      </c>
      <c r="E28" s="23">
        <f t="shared" si="28"/>
        <v>0.119476</v>
      </c>
      <c r="F28" s="23">
        <f t="shared" si="29"/>
        <v>3.1626000000000001E-4</v>
      </c>
      <c r="G28" s="24">
        <f t="shared" si="0"/>
        <v>0.44149896</v>
      </c>
      <c r="H28" s="19">
        <f t="shared" si="30"/>
        <v>0.91269121999999991</v>
      </c>
      <c r="I28" s="19">
        <f t="shared" si="31"/>
        <v>-76.991123021869328</v>
      </c>
      <c r="J28" s="19">
        <f t="shared" si="32"/>
        <v>-0.70269121999999995</v>
      </c>
      <c r="K28" s="19">
        <f t="shared" si="33"/>
        <v>0.20999999999999996</v>
      </c>
      <c r="L28" s="25">
        <f t="shared" si="34"/>
        <v>0.25199999999999995</v>
      </c>
      <c r="M28" s="28">
        <v>0.2</v>
      </c>
      <c r="N28" s="28">
        <v>0.24</v>
      </c>
      <c r="O28" s="9">
        <v>105</v>
      </c>
      <c r="P28" s="28">
        <f t="shared" si="35"/>
        <v>0.21</v>
      </c>
      <c r="Q28" s="28">
        <f t="shared" si="36"/>
        <v>0.252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51" x14ac:dyDescent="0.25">
      <c r="A29" s="13" t="s">
        <v>15</v>
      </c>
      <c r="B29" s="14" t="s">
        <v>16</v>
      </c>
      <c r="C29" s="15"/>
      <c r="D29" s="22">
        <f>Зарплата!J29+Зарплата!K29</f>
        <v>0</v>
      </c>
      <c r="E29" s="13"/>
      <c r="F29" s="21"/>
      <c r="G29" s="24">
        <f t="shared" si="0"/>
        <v>0</v>
      </c>
      <c r="H29" s="19"/>
      <c r="I29" s="19"/>
      <c r="J29" s="19"/>
      <c r="K29" s="19"/>
      <c r="L29" s="20"/>
      <c r="M29" s="28"/>
      <c r="N29" s="2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33.75" x14ac:dyDescent="0.25">
      <c r="A30" s="13"/>
      <c r="B30" s="14" t="s">
        <v>97</v>
      </c>
      <c r="C30" s="26" t="s">
        <v>105</v>
      </c>
      <c r="D30" s="22">
        <f>Зарплата!J30+Зарплата!K30</f>
        <v>4.5049999999999999</v>
      </c>
      <c r="E30" s="23">
        <f>D30*34/100</f>
        <v>1.5316999999999998</v>
      </c>
      <c r="F30" s="23">
        <f t="shared" ref="F30:F31" si="37">D30*0.09/100</f>
        <v>4.0544999999999999E-3</v>
      </c>
      <c r="G30" s="24">
        <f t="shared" si="0"/>
        <v>5.6600820000000001</v>
      </c>
      <c r="H30" s="19">
        <f>D30+E30+F30+G30</f>
        <v>11.700836499999999</v>
      </c>
      <c r="I30" s="19">
        <f t="shared" si="31"/>
        <v>-62.938547171392401</v>
      </c>
      <c r="J30" s="19">
        <f>H30*I30/100</f>
        <v>-7.3643364999999994</v>
      </c>
      <c r="K30" s="19">
        <f>H30+J30</f>
        <v>4.3365</v>
      </c>
      <c r="L30" s="25">
        <f>K30*1.2</f>
        <v>5.2038000000000002</v>
      </c>
      <c r="M30" s="28">
        <v>4.13</v>
      </c>
      <c r="N30" s="28">
        <v>4.93</v>
      </c>
      <c r="O30" s="9">
        <v>105</v>
      </c>
      <c r="P30" s="28">
        <f>M30*O30/100</f>
        <v>4.3365</v>
      </c>
      <c r="Q30" s="28">
        <f>N30*O30/100</f>
        <v>5.1764999999999999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33.75" x14ac:dyDescent="0.25">
      <c r="A31" s="13"/>
      <c r="B31" s="14" t="s">
        <v>98</v>
      </c>
      <c r="C31" s="26" t="s">
        <v>105</v>
      </c>
      <c r="D31" s="22">
        <f>Зарплата!J31+Зарплата!K31</f>
        <v>0</v>
      </c>
      <c r="E31" s="21"/>
      <c r="F31" s="23">
        <f t="shared" si="37"/>
        <v>0</v>
      </c>
      <c r="G31" s="24">
        <f t="shared" si="0"/>
        <v>0</v>
      </c>
      <c r="H31" s="19"/>
      <c r="I31" s="19"/>
      <c r="J31" s="19"/>
      <c r="K31" s="19"/>
      <c r="L31" s="20"/>
      <c r="M31" s="28"/>
      <c r="N31" s="2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02" x14ac:dyDescent="0.25">
      <c r="A32" s="13" t="s">
        <v>17</v>
      </c>
      <c r="B32" s="14" t="s">
        <v>18</v>
      </c>
      <c r="C32" s="27"/>
      <c r="D32" s="22">
        <f>Зарплата!J32+Зарплата!K32</f>
        <v>0</v>
      </c>
      <c r="E32" s="13"/>
      <c r="F32" s="21"/>
      <c r="G32" s="24">
        <f t="shared" si="0"/>
        <v>0</v>
      </c>
      <c r="H32" s="19"/>
      <c r="I32" s="19"/>
      <c r="J32" s="19"/>
      <c r="K32" s="19"/>
      <c r="L32" s="20"/>
      <c r="M32" s="28"/>
      <c r="N32" s="28"/>
      <c r="O32" s="9">
        <v>105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x14ac:dyDescent="0.25">
      <c r="A33" s="13"/>
      <c r="B33" s="14" t="s">
        <v>97</v>
      </c>
      <c r="C33" s="13" t="s">
        <v>106</v>
      </c>
      <c r="D33" s="22">
        <f>Зарплата!J33+Зарплата!K33</f>
        <v>15.812999999999999</v>
      </c>
      <c r="E33" s="23">
        <f>D33*34/100</f>
        <v>5.3764199999999995</v>
      </c>
      <c r="F33" s="23">
        <f t="shared" ref="F33" si="38">D33*0.09/100</f>
        <v>1.4231699999999998E-2</v>
      </c>
      <c r="G33" s="24">
        <f t="shared" si="0"/>
        <v>19.867453199999996</v>
      </c>
      <c r="H33" s="19">
        <f>D33+E33+F33+G33</f>
        <v>41.071104899999995</v>
      </c>
      <c r="I33" s="19">
        <f t="shared" ref="I33" si="39">P33/H33*100-100</f>
        <v>-65.66564246485612</v>
      </c>
      <c r="J33" s="19">
        <f>H33*I33/100</f>
        <v>-26.9696049</v>
      </c>
      <c r="K33" s="19">
        <f>H33+J33</f>
        <v>14.101499999999994</v>
      </c>
      <c r="L33" s="25">
        <f>K33*1.2</f>
        <v>16.921799999999994</v>
      </c>
      <c r="M33" s="28">
        <v>13.43</v>
      </c>
      <c r="N33" s="28">
        <v>16.12</v>
      </c>
      <c r="O33" s="9">
        <v>105</v>
      </c>
      <c r="P33" s="28">
        <f>M33*O33/100</f>
        <v>14.101499999999998</v>
      </c>
      <c r="Q33" s="28">
        <f>N33*O33/100</f>
        <v>16.926000000000002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x14ac:dyDescent="0.25">
      <c r="A34" s="13"/>
      <c r="B34" s="14" t="s">
        <v>98</v>
      </c>
      <c r="C34" s="13" t="s">
        <v>106</v>
      </c>
      <c r="D34" s="22">
        <f>Зарплата!J34+Зарплата!K34</f>
        <v>0</v>
      </c>
      <c r="E34" s="21"/>
      <c r="F34" s="23">
        <f t="shared" ref="F34" si="40">D34*0.09/100</f>
        <v>0</v>
      </c>
      <c r="G34" s="24">
        <f t="shared" si="0"/>
        <v>0</v>
      </c>
      <c r="H34" s="19"/>
      <c r="I34" s="19"/>
      <c r="J34" s="19"/>
      <c r="K34" s="19"/>
      <c r="L34" s="20"/>
      <c r="M34" s="28"/>
      <c r="N34" s="28"/>
      <c r="O34" s="9">
        <v>105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76.5" x14ac:dyDescent="0.25">
      <c r="A35" s="13" t="s">
        <v>19</v>
      </c>
      <c r="B35" s="14" t="s">
        <v>20</v>
      </c>
      <c r="C35" s="27"/>
      <c r="D35" s="22">
        <f>Зарплата!J35+Зарплата!K35</f>
        <v>0</v>
      </c>
      <c r="E35" s="13"/>
      <c r="F35" s="21"/>
      <c r="G35" s="24">
        <f t="shared" si="0"/>
        <v>0</v>
      </c>
      <c r="H35" s="19"/>
      <c r="I35" s="19"/>
      <c r="J35" s="19"/>
      <c r="K35" s="19"/>
      <c r="L35" s="20"/>
      <c r="M35" s="28"/>
      <c r="N35" s="28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x14ac:dyDescent="0.25">
      <c r="A36" s="13"/>
      <c r="B36" s="14" t="s">
        <v>97</v>
      </c>
      <c r="C36" s="13" t="s">
        <v>106</v>
      </c>
      <c r="D36" s="22">
        <f>Зарплата!J36+Зарплата!K36</f>
        <v>15.812999999999999</v>
      </c>
      <c r="E36" s="23">
        <f>D36*34/100</f>
        <v>5.3764199999999995</v>
      </c>
      <c r="F36" s="23">
        <f t="shared" ref="F36" si="41">D36*0.09/100</f>
        <v>1.4231699999999998E-2</v>
      </c>
      <c r="G36" s="24">
        <f t="shared" si="0"/>
        <v>19.867453199999996</v>
      </c>
      <c r="H36" s="19">
        <f>D36+E36+F36+G36</f>
        <v>41.071104899999995</v>
      </c>
      <c r="I36" s="19">
        <f t="shared" ref="I36" si="42">P36/H36*100-100</f>
        <v>-65.66564246485612</v>
      </c>
      <c r="J36" s="19">
        <f>H36*I36/100</f>
        <v>-26.9696049</v>
      </c>
      <c r="K36" s="19">
        <f>H36+J36</f>
        <v>14.101499999999994</v>
      </c>
      <c r="L36" s="25">
        <f>K36*1.2</f>
        <v>16.921799999999994</v>
      </c>
      <c r="M36" s="28">
        <v>13.43</v>
      </c>
      <c r="N36" s="28">
        <v>16.12</v>
      </c>
      <c r="O36" s="9">
        <v>105</v>
      </c>
      <c r="P36" s="28">
        <f>M36*O36/100</f>
        <v>14.101499999999998</v>
      </c>
      <c r="Q36" s="28">
        <f>N36*O36/100</f>
        <v>16.926000000000002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x14ac:dyDescent="0.25">
      <c r="A37" s="13"/>
      <c r="B37" s="14" t="s">
        <v>98</v>
      </c>
      <c r="C37" s="13" t="s">
        <v>106</v>
      </c>
      <c r="D37" s="22">
        <f>Зарплата!J37+Зарплата!K37</f>
        <v>0</v>
      </c>
      <c r="E37" s="21"/>
      <c r="F37" s="21"/>
      <c r="G37" s="24">
        <f t="shared" si="0"/>
        <v>0</v>
      </c>
      <c r="H37" s="19"/>
      <c r="I37" s="19"/>
      <c r="J37" s="19"/>
      <c r="K37" s="19"/>
      <c r="L37" s="20"/>
      <c r="M37" s="28"/>
      <c r="N37" s="2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25.5" x14ac:dyDescent="0.25">
      <c r="A38" s="13" t="s">
        <v>21</v>
      </c>
      <c r="B38" s="14" t="s">
        <v>22</v>
      </c>
      <c r="C38" s="27"/>
      <c r="D38" s="22">
        <f>Зарплата!J38+Зарплата!K38</f>
        <v>0</v>
      </c>
      <c r="E38" s="13"/>
      <c r="F38" s="21"/>
      <c r="G38" s="24">
        <f t="shared" si="0"/>
        <v>0</v>
      </c>
      <c r="H38" s="19"/>
      <c r="I38" s="19"/>
      <c r="J38" s="19"/>
      <c r="K38" s="19"/>
      <c r="L38" s="20"/>
      <c r="M38" s="28"/>
      <c r="N38" s="28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89.25" x14ac:dyDescent="0.25">
      <c r="A39" s="13" t="s">
        <v>23</v>
      </c>
      <c r="B39" s="14" t="s">
        <v>24</v>
      </c>
      <c r="C39" s="27"/>
      <c r="D39" s="22">
        <f>Зарплата!J39+Зарплата!K39</f>
        <v>0</v>
      </c>
      <c r="E39" s="13"/>
      <c r="F39" s="21"/>
      <c r="G39" s="24">
        <f t="shared" si="0"/>
        <v>0</v>
      </c>
      <c r="H39" s="19"/>
      <c r="I39" s="19"/>
      <c r="J39" s="19"/>
      <c r="K39" s="19"/>
      <c r="L39" s="20"/>
      <c r="M39" s="28"/>
      <c r="N39" s="28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x14ac:dyDescent="0.25">
      <c r="A40" s="13"/>
      <c r="B40" s="14" t="s">
        <v>97</v>
      </c>
      <c r="C40" s="13" t="s">
        <v>106</v>
      </c>
      <c r="D40" s="22">
        <f>Зарплата!J40+Зарплата!K40</f>
        <v>31.625999999999998</v>
      </c>
      <c r="E40" s="23">
        <f>D40*34/100</f>
        <v>10.752839999999999</v>
      </c>
      <c r="F40" s="23">
        <f t="shared" ref="F40" si="43">D40*0.09/100</f>
        <v>2.8463399999999996E-2</v>
      </c>
      <c r="G40" s="24">
        <f t="shared" si="0"/>
        <v>39.734906399999993</v>
      </c>
      <c r="H40" s="19">
        <f>D40+E40+F40+G40</f>
        <v>82.142209799999989</v>
      </c>
      <c r="I40" s="19">
        <f t="shared" ref="I40" si="44">P40/H40*100-100</f>
        <v>-65.640077045991518</v>
      </c>
      <c r="J40" s="19">
        <f>H40*I40/100</f>
        <v>-53.918209799999985</v>
      </c>
      <c r="K40" s="19">
        <f>H40+J40</f>
        <v>28.224000000000004</v>
      </c>
      <c r="L40" s="25">
        <f>K40*1.2</f>
        <v>33.8688</v>
      </c>
      <c r="M40" s="28">
        <v>26.88</v>
      </c>
      <c r="N40" s="28">
        <v>32.28</v>
      </c>
      <c r="O40" s="9">
        <v>105</v>
      </c>
      <c r="P40" s="28">
        <f>M40*O40/100</f>
        <v>28.224</v>
      </c>
      <c r="Q40" s="28">
        <f>N40*O40/100</f>
        <v>33.893999999999998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x14ac:dyDescent="0.25">
      <c r="A41" s="13"/>
      <c r="B41" s="14" t="s">
        <v>98</v>
      </c>
      <c r="C41" s="13" t="s">
        <v>106</v>
      </c>
      <c r="D41" s="22">
        <f>Зарплата!J41+Зарплата!K41</f>
        <v>0</v>
      </c>
      <c r="E41" s="21"/>
      <c r="F41" s="21"/>
      <c r="G41" s="24">
        <f t="shared" si="0"/>
        <v>0</v>
      </c>
      <c r="H41" s="19"/>
      <c r="I41" s="19"/>
      <c r="J41" s="19"/>
      <c r="K41" s="19"/>
      <c r="L41" s="20"/>
      <c r="M41" s="28"/>
      <c r="N41" s="2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38.25" x14ac:dyDescent="0.25">
      <c r="A42" s="13" t="s">
        <v>25</v>
      </c>
      <c r="B42" s="14" t="s">
        <v>26</v>
      </c>
      <c r="C42" s="27"/>
      <c r="D42" s="22">
        <f>Зарплата!J42+Зарплата!K42</f>
        <v>0</v>
      </c>
      <c r="E42" s="13"/>
      <c r="F42" s="21"/>
      <c r="G42" s="24">
        <f t="shared" si="0"/>
        <v>0</v>
      </c>
      <c r="H42" s="19"/>
      <c r="I42" s="19"/>
      <c r="J42" s="19"/>
      <c r="K42" s="19"/>
      <c r="L42" s="20"/>
      <c r="M42" s="28"/>
      <c r="N42" s="2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x14ac:dyDescent="0.25">
      <c r="A43" s="13"/>
      <c r="B43" s="14" t="s">
        <v>97</v>
      </c>
      <c r="C43" s="13" t="s">
        <v>106</v>
      </c>
      <c r="D43" s="22">
        <f>Зарплата!J43+Зарплата!K43</f>
        <v>21.084</v>
      </c>
      <c r="E43" s="23">
        <f>D43*34/100</f>
        <v>7.1685600000000003</v>
      </c>
      <c r="F43" s="23">
        <f t="shared" ref="F43" si="45">D43*0.09/100</f>
        <v>1.8975599999999999E-2</v>
      </c>
      <c r="G43" s="24">
        <f t="shared" si="0"/>
        <v>26.489937599999998</v>
      </c>
      <c r="H43" s="19">
        <f>D43+E43+F43+G43</f>
        <v>54.761473199999998</v>
      </c>
      <c r="I43" s="19">
        <f t="shared" ref="I43" si="46">P43/H43*100-100</f>
        <v>-65.659251110139962</v>
      </c>
      <c r="J43" s="19">
        <f>H43*I43/100</f>
        <v>-35.955973199999995</v>
      </c>
      <c r="K43" s="19">
        <f>H43+J43</f>
        <v>18.805500000000002</v>
      </c>
      <c r="L43" s="25">
        <f>K43*1.2</f>
        <v>22.566600000000001</v>
      </c>
      <c r="M43" s="28">
        <v>17.91</v>
      </c>
      <c r="N43" s="28">
        <v>21.5</v>
      </c>
      <c r="O43" s="9">
        <v>105</v>
      </c>
      <c r="P43" s="28">
        <f>M43*O43/100</f>
        <v>18.805499999999999</v>
      </c>
      <c r="Q43" s="28">
        <f>N43*O43/100</f>
        <v>22.574999999999999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x14ac:dyDescent="0.25">
      <c r="A44" s="13"/>
      <c r="B44" s="14" t="s">
        <v>98</v>
      </c>
      <c r="C44" s="13" t="s">
        <v>106</v>
      </c>
      <c r="D44" s="22">
        <f>Зарплата!J44+Зарплата!K44</f>
        <v>0</v>
      </c>
      <c r="E44" s="21"/>
      <c r="F44" s="21"/>
      <c r="G44" s="24">
        <f t="shared" si="0"/>
        <v>0</v>
      </c>
      <c r="H44" s="19"/>
      <c r="I44" s="19"/>
      <c r="J44" s="19"/>
      <c r="K44" s="19"/>
      <c r="L44" s="20"/>
      <c r="M44" s="28"/>
      <c r="N44" s="2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64.5" customHeight="1" x14ac:dyDescent="0.25">
      <c r="A45" s="13" t="s">
        <v>27</v>
      </c>
      <c r="B45" s="14" t="s">
        <v>28</v>
      </c>
      <c r="C45" s="27"/>
      <c r="D45" s="22">
        <f>Зарплата!J45+Зарплата!K45</f>
        <v>0</v>
      </c>
      <c r="E45" s="13"/>
      <c r="F45" s="21"/>
      <c r="G45" s="24">
        <f t="shared" si="0"/>
        <v>0</v>
      </c>
      <c r="H45" s="19"/>
      <c r="I45" s="19"/>
      <c r="J45" s="19"/>
      <c r="K45" s="19"/>
      <c r="L45" s="20"/>
      <c r="M45" s="28"/>
      <c r="N45" s="2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x14ac:dyDescent="0.25">
      <c r="A46" s="13"/>
      <c r="B46" s="14" t="s">
        <v>97</v>
      </c>
      <c r="C46" s="13" t="s">
        <v>106</v>
      </c>
      <c r="D46" s="22">
        <f>Зарплата!J46+Зарплата!K46</f>
        <v>10.542</v>
      </c>
      <c r="E46" s="23">
        <f>D46*34/100</f>
        <v>3.5842800000000001</v>
      </c>
      <c r="F46" s="23">
        <f t="shared" ref="F46" si="47">D46*0.09/100</f>
        <v>9.4877999999999994E-3</v>
      </c>
      <c r="G46" s="24">
        <f t="shared" si="0"/>
        <v>13.244968799999999</v>
      </c>
      <c r="H46" s="19">
        <f>D46+E46+F46+G46</f>
        <v>27.380736599999999</v>
      </c>
      <c r="I46" s="19">
        <f t="shared" ref="I46" si="48">P46/H46*100-100</f>
        <v>-65.640077045991518</v>
      </c>
      <c r="J46" s="19">
        <f>H46*I46/100</f>
        <v>-17.972736599999998</v>
      </c>
      <c r="K46" s="19">
        <f>H46+J46</f>
        <v>9.4080000000000013</v>
      </c>
      <c r="L46" s="25">
        <f>K46*1.2</f>
        <v>11.289600000000002</v>
      </c>
      <c r="M46" s="28">
        <v>8.9600000000000009</v>
      </c>
      <c r="N46" s="28">
        <v>10.76</v>
      </c>
      <c r="O46" s="9">
        <v>105</v>
      </c>
      <c r="P46" s="28">
        <f>M46*O46/100</f>
        <v>9.4080000000000013</v>
      </c>
      <c r="Q46" s="28">
        <f>N46*O46/100</f>
        <v>11.298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x14ac:dyDescent="0.25">
      <c r="A47" s="13"/>
      <c r="B47" s="14" t="s">
        <v>98</v>
      </c>
      <c r="C47" s="13" t="s">
        <v>106</v>
      </c>
      <c r="D47" s="22">
        <f>Зарплата!J47+Зарплата!K47</f>
        <v>0</v>
      </c>
      <c r="E47" s="21"/>
      <c r="F47" s="21"/>
      <c r="G47" s="24">
        <f t="shared" si="0"/>
        <v>0</v>
      </c>
      <c r="H47" s="19"/>
      <c r="I47" s="19"/>
      <c r="J47" s="19"/>
      <c r="K47" s="19"/>
      <c r="L47" s="20"/>
      <c r="M47" s="28"/>
      <c r="N47" s="2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40.25" x14ac:dyDescent="0.25">
      <c r="A48" s="13" t="s">
        <v>29</v>
      </c>
      <c r="B48" s="14" t="s">
        <v>30</v>
      </c>
      <c r="C48" s="27"/>
      <c r="D48" s="22">
        <f>Зарплата!J48+Зарплата!K48</f>
        <v>0</v>
      </c>
      <c r="E48" s="13"/>
      <c r="F48" s="21"/>
      <c r="G48" s="24">
        <f t="shared" si="0"/>
        <v>0</v>
      </c>
      <c r="H48" s="19"/>
      <c r="I48" s="19"/>
      <c r="J48" s="19"/>
      <c r="K48" s="19"/>
      <c r="L48" s="20"/>
      <c r="M48" s="28"/>
      <c r="N48" s="28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25">
      <c r="A49" s="13"/>
      <c r="B49" s="14" t="s">
        <v>97</v>
      </c>
      <c r="C49" s="13" t="s">
        <v>106</v>
      </c>
      <c r="D49" s="22">
        <f>Зарплата!J49+Зарплата!K49</f>
        <v>3.5139999999999998</v>
      </c>
      <c r="E49" s="23">
        <f>D49*34/100</f>
        <v>1.19476</v>
      </c>
      <c r="F49" s="23">
        <f t="shared" ref="F49" si="49">D49*0.09/100</f>
        <v>3.1625999999999998E-3</v>
      </c>
      <c r="G49" s="24">
        <f t="shared" si="0"/>
        <v>4.4149895999999993</v>
      </c>
      <c r="H49" s="19">
        <f>D49+E49+F49+G49</f>
        <v>9.1269121999999996</v>
      </c>
      <c r="I49" s="19">
        <f t="shared" ref="I49" si="50">P49/H49*100-100</f>
        <v>-65.601728917694629</v>
      </c>
      <c r="J49" s="19">
        <f>H49*I49/100</f>
        <v>-5.9874121999999987</v>
      </c>
      <c r="K49" s="19">
        <f>H49+J49</f>
        <v>3.1395000000000008</v>
      </c>
      <c r="L49" s="25">
        <f>K49*1.2</f>
        <v>3.7674000000000007</v>
      </c>
      <c r="M49" s="28">
        <v>2.99</v>
      </c>
      <c r="N49" s="28">
        <v>3.59</v>
      </c>
      <c r="O49" s="9">
        <v>105</v>
      </c>
      <c r="P49" s="28">
        <f>M49*O49/100</f>
        <v>3.1395000000000004</v>
      </c>
      <c r="Q49" s="28">
        <f>N49*O49/100</f>
        <v>3.7694999999999999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25">
      <c r="A50" s="13"/>
      <c r="B50" s="14" t="s">
        <v>98</v>
      </c>
      <c r="C50" s="13" t="s">
        <v>106</v>
      </c>
      <c r="D50" s="22">
        <f>Зарплата!J50+Зарплата!K50</f>
        <v>0</v>
      </c>
      <c r="E50" s="21"/>
      <c r="F50" s="21"/>
      <c r="G50" s="24">
        <f t="shared" si="0"/>
        <v>0</v>
      </c>
      <c r="H50" s="19"/>
      <c r="I50" s="19"/>
      <c r="J50" s="19"/>
      <c r="K50" s="19"/>
      <c r="L50" s="20"/>
      <c r="M50" s="28"/>
      <c r="N50" s="2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91.25" x14ac:dyDescent="0.25">
      <c r="A51" s="13" t="s">
        <v>31</v>
      </c>
      <c r="B51" s="14" t="s">
        <v>32</v>
      </c>
      <c r="C51" s="27"/>
      <c r="D51" s="22">
        <f>Зарплата!J51+Зарплата!K51</f>
        <v>0</v>
      </c>
      <c r="E51" s="13"/>
      <c r="F51" s="21"/>
      <c r="G51" s="24">
        <f t="shared" si="0"/>
        <v>0</v>
      </c>
      <c r="H51" s="19"/>
      <c r="I51" s="19"/>
      <c r="J51" s="19"/>
      <c r="K51" s="19"/>
      <c r="L51" s="20"/>
      <c r="M51" s="28"/>
      <c r="N51" s="2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25">
      <c r="A52" s="13"/>
      <c r="B52" s="14" t="s">
        <v>97</v>
      </c>
      <c r="C52" s="13" t="s">
        <v>106</v>
      </c>
      <c r="D52" s="22">
        <f>Зарплата!J52+Зарплата!K52</f>
        <v>3.5139999999999998</v>
      </c>
      <c r="E52" s="23">
        <f>D52*34/100</f>
        <v>1.19476</v>
      </c>
      <c r="F52" s="23">
        <f t="shared" ref="F52" si="51">D52*0.09/100</f>
        <v>3.1625999999999998E-3</v>
      </c>
      <c r="G52" s="24">
        <f t="shared" si="0"/>
        <v>4.4149895999999993</v>
      </c>
      <c r="H52" s="19">
        <f>D52+E52+F52+G52</f>
        <v>9.1269121999999996</v>
      </c>
      <c r="I52" s="19">
        <f t="shared" ref="I52" si="52">P52/H52*100-100</f>
        <v>-65.601728917694629</v>
      </c>
      <c r="J52" s="19">
        <f>H52*I52/100</f>
        <v>-5.9874121999999987</v>
      </c>
      <c r="K52" s="19">
        <f>H52+J52</f>
        <v>3.1395000000000008</v>
      </c>
      <c r="L52" s="25">
        <f>K52*1.2</f>
        <v>3.7674000000000007</v>
      </c>
      <c r="M52" s="28">
        <v>2.99</v>
      </c>
      <c r="N52" s="28">
        <v>3.59</v>
      </c>
      <c r="O52" s="9">
        <v>105</v>
      </c>
      <c r="P52" s="28">
        <f>M52*O52/100</f>
        <v>3.1395000000000004</v>
      </c>
      <c r="Q52" s="28">
        <f>N52*O52/100</f>
        <v>3.7694999999999999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25">
      <c r="A53" s="13"/>
      <c r="B53" s="14" t="s">
        <v>98</v>
      </c>
      <c r="C53" s="13" t="s">
        <v>106</v>
      </c>
      <c r="D53" s="22">
        <f>Зарплата!J53+Зарплата!K53</f>
        <v>0</v>
      </c>
      <c r="E53" s="21"/>
      <c r="F53" s="21"/>
      <c r="G53" s="24">
        <f t="shared" si="0"/>
        <v>0</v>
      </c>
      <c r="H53" s="19"/>
      <c r="I53" s="19"/>
      <c r="J53" s="19"/>
      <c r="K53" s="19"/>
      <c r="L53" s="20"/>
      <c r="M53" s="28"/>
      <c r="N53" s="2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01.25" customHeight="1" x14ac:dyDescent="0.25">
      <c r="A54" s="13" t="s">
        <v>85</v>
      </c>
      <c r="B54" s="14" t="s">
        <v>33</v>
      </c>
      <c r="C54" s="27"/>
      <c r="D54" s="22">
        <f>Зарплата!J54+Зарплата!K54</f>
        <v>0</v>
      </c>
      <c r="E54" s="13"/>
      <c r="F54" s="21"/>
      <c r="G54" s="24">
        <f t="shared" si="0"/>
        <v>0</v>
      </c>
      <c r="H54" s="19"/>
      <c r="I54" s="19"/>
      <c r="J54" s="19"/>
      <c r="K54" s="19"/>
      <c r="L54" s="20"/>
      <c r="M54" s="28"/>
      <c r="N54" s="28"/>
      <c r="O54" s="9">
        <v>105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25">
      <c r="A55" s="13"/>
      <c r="B55" s="14" t="s">
        <v>97</v>
      </c>
      <c r="C55" s="13" t="s">
        <v>106</v>
      </c>
      <c r="D55" s="22">
        <f>Зарплата!J55+Зарплата!K55</f>
        <v>3.5139999999999998</v>
      </c>
      <c r="E55" s="23">
        <f>D55*34/100</f>
        <v>1.19476</v>
      </c>
      <c r="F55" s="23">
        <f t="shared" ref="F55" si="53">D55*0.09/100</f>
        <v>3.1625999999999998E-3</v>
      </c>
      <c r="G55" s="24">
        <f t="shared" si="0"/>
        <v>4.4149895999999993</v>
      </c>
      <c r="H55" s="19">
        <f>D55+E55+F55+G55</f>
        <v>9.1269121999999996</v>
      </c>
      <c r="I55" s="19">
        <f t="shared" ref="I55" si="54">P55/H55*100-100</f>
        <v>-65.601728917694629</v>
      </c>
      <c r="J55" s="19">
        <f>H55*I55/100</f>
        <v>-5.9874121999999987</v>
      </c>
      <c r="K55" s="19">
        <f>H55+J55</f>
        <v>3.1395000000000008</v>
      </c>
      <c r="L55" s="25">
        <f>K55*1.2</f>
        <v>3.7674000000000007</v>
      </c>
      <c r="M55" s="28">
        <v>2.99</v>
      </c>
      <c r="N55" s="28">
        <v>3.59</v>
      </c>
      <c r="O55" s="9">
        <v>105</v>
      </c>
      <c r="P55" s="28">
        <f>M55*O55/100</f>
        <v>3.1395000000000004</v>
      </c>
      <c r="Q55" s="28">
        <f>N55*O55/100</f>
        <v>3.7694999999999999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25">
      <c r="A56" s="13"/>
      <c r="B56" s="14" t="s">
        <v>98</v>
      </c>
      <c r="C56" s="13" t="s">
        <v>106</v>
      </c>
      <c r="D56" s="22">
        <f>Зарплата!J56+Зарплата!K56</f>
        <v>0</v>
      </c>
      <c r="E56" s="21"/>
      <c r="F56" s="21"/>
      <c r="G56" s="24">
        <f t="shared" si="0"/>
        <v>0</v>
      </c>
      <c r="H56" s="19"/>
      <c r="I56" s="19"/>
      <c r="J56" s="19"/>
      <c r="K56" s="19"/>
      <c r="L56" s="20"/>
      <c r="M56" s="28"/>
      <c r="N56" s="28"/>
      <c r="O56" s="9">
        <v>105</v>
      </c>
      <c r="P56" s="9"/>
      <c r="Q56" s="9"/>
      <c r="R56" s="9"/>
      <c r="S56" s="9"/>
      <c r="T56" s="9"/>
      <c r="U56" s="9"/>
      <c r="V56" s="9"/>
      <c r="W56" s="9"/>
    </row>
    <row r="57" spans="1:36" ht="113.25" customHeight="1" x14ac:dyDescent="0.25">
      <c r="A57" s="13" t="s">
        <v>34</v>
      </c>
      <c r="B57" s="14" t="s">
        <v>35</v>
      </c>
      <c r="C57" s="27"/>
      <c r="D57" s="22">
        <f>Зарплата!J57+Зарплата!K57</f>
        <v>0</v>
      </c>
      <c r="E57" s="13"/>
      <c r="F57" s="21"/>
      <c r="G57" s="24">
        <f t="shared" si="0"/>
        <v>0</v>
      </c>
      <c r="H57" s="19"/>
      <c r="I57" s="19"/>
      <c r="J57" s="19"/>
      <c r="K57" s="19"/>
      <c r="L57" s="20"/>
      <c r="M57" s="28"/>
      <c r="N57" s="28"/>
      <c r="O57" s="9"/>
      <c r="P57" s="9"/>
      <c r="Q57" s="9"/>
      <c r="R57" s="9"/>
      <c r="S57" s="9"/>
      <c r="T57" s="9"/>
      <c r="U57" s="9"/>
      <c r="V57" s="9"/>
      <c r="W57" s="9"/>
    </row>
    <row r="58" spans="1:36" x14ac:dyDescent="0.25">
      <c r="A58" s="13"/>
      <c r="B58" s="14" t="s">
        <v>97</v>
      </c>
      <c r="C58" s="13" t="s">
        <v>106</v>
      </c>
      <c r="D58" s="22">
        <f>Зарплата!J58+Зарплата!K58</f>
        <v>10.542</v>
      </c>
      <c r="E58" s="23">
        <f>D58*34/100</f>
        <v>3.5842800000000001</v>
      </c>
      <c r="F58" s="23">
        <f t="shared" ref="F58" si="55">D58*0.09/100</f>
        <v>9.4877999999999994E-3</v>
      </c>
      <c r="G58" s="24">
        <f t="shared" si="0"/>
        <v>13.244968799999999</v>
      </c>
      <c r="H58" s="19">
        <f>D58+E58+F58+G58</f>
        <v>27.380736599999999</v>
      </c>
      <c r="I58" s="19">
        <f t="shared" ref="I58" si="56">P58/H58*100-100</f>
        <v>-65.640077045991518</v>
      </c>
      <c r="J58" s="19">
        <f>H58*I58/100</f>
        <v>-17.972736599999998</v>
      </c>
      <c r="K58" s="19">
        <f>H58+J58</f>
        <v>9.4080000000000013</v>
      </c>
      <c r="L58" s="25">
        <f>K58*1.2</f>
        <v>11.289600000000002</v>
      </c>
      <c r="M58" s="28">
        <v>8.9600000000000009</v>
      </c>
      <c r="N58" s="28">
        <v>10.76</v>
      </c>
      <c r="O58" s="9">
        <v>105</v>
      </c>
      <c r="P58" s="28">
        <f>M58*O58/100</f>
        <v>9.4080000000000013</v>
      </c>
      <c r="Q58" s="28">
        <f>N58*O58/100</f>
        <v>11.298</v>
      </c>
      <c r="R58" s="9"/>
      <c r="S58" s="9"/>
      <c r="T58" s="9"/>
      <c r="U58" s="9"/>
      <c r="V58" s="9"/>
      <c r="W58" s="9"/>
    </row>
    <row r="59" spans="1:36" x14ac:dyDescent="0.25">
      <c r="A59" s="13"/>
      <c r="B59" s="14" t="s">
        <v>98</v>
      </c>
      <c r="C59" s="13" t="s">
        <v>106</v>
      </c>
      <c r="D59" s="22">
        <f>Зарплата!J59+Зарплата!K59</f>
        <v>0</v>
      </c>
      <c r="E59" s="21"/>
      <c r="F59" s="21"/>
      <c r="G59" s="24">
        <f t="shared" si="0"/>
        <v>0</v>
      </c>
      <c r="H59" s="19"/>
      <c r="I59" s="19"/>
      <c r="J59" s="19"/>
      <c r="K59" s="19"/>
      <c r="L59" s="20"/>
      <c r="M59" s="28"/>
      <c r="N59" s="28"/>
      <c r="O59" s="9"/>
      <c r="P59" s="9"/>
      <c r="Q59" s="9"/>
      <c r="R59" s="9"/>
      <c r="S59" s="9"/>
      <c r="T59" s="9"/>
      <c r="U59" s="9"/>
      <c r="V59" s="9"/>
      <c r="W59" s="9"/>
    </row>
    <row r="60" spans="1:36" ht="102" x14ac:dyDescent="0.25">
      <c r="A60" s="13" t="s">
        <v>36</v>
      </c>
      <c r="B60" s="14" t="s">
        <v>37</v>
      </c>
      <c r="C60" s="27"/>
      <c r="D60" s="22">
        <f>Зарплата!J60+Зарплата!K60</f>
        <v>0</v>
      </c>
      <c r="E60" s="13"/>
      <c r="F60" s="21"/>
      <c r="G60" s="24">
        <f t="shared" si="0"/>
        <v>0</v>
      </c>
      <c r="H60" s="19"/>
      <c r="I60" s="19"/>
      <c r="J60" s="19"/>
      <c r="K60" s="19"/>
      <c r="L60" s="20"/>
      <c r="M60" s="28"/>
      <c r="N60" s="28"/>
      <c r="O60" s="9"/>
      <c r="P60" s="9"/>
      <c r="Q60" s="9"/>
      <c r="R60" s="9"/>
      <c r="S60" s="9"/>
      <c r="T60" s="9"/>
      <c r="U60" s="9"/>
      <c r="V60" s="9"/>
      <c r="W60" s="9"/>
    </row>
    <row r="61" spans="1:36" ht="22.5" x14ac:dyDescent="0.25">
      <c r="A61" s="13"/>
      <c r="B61" s="14" t="s">
        <v>97</v>
      </c>
      <c r="C61" s="26" t="s">
        <v>107</v>
      </c>
      <c r="D61" s="22">
        <f>Зарплата!J61+Зарплата!K61</f>
        <v>31.625999999999998</v>
      </c>
      <c r="E61" s="23">
        <f>D61*34/100</f>
        <v>10.752839999999999</v>
      </c>
      <c r="F61" s="23">
        <f t="shared" ref="F61" si="57">D61*0.09/100</f>
        <v>2.8463399999999996E-2</v>
      </c>
      <c r="G61" s="24">
        <f t="shared" si="0"/>
        <v>39.734906399999993</v>
      </c>
      <c r="H61" s="19">
        <f>D61+E61+F61+G61</f>
        <v>82.142209799999989</v>
      </c>
      <c r="I61" s="19">
        <f t="shared" ref="I61" si="58">P61/H61*100-100</f>
        <v>-66.816086313762639</v>
      </c>
      <c r="J61" s="19">
        <f>H61*I61/100</f>
        <v>-54.884209799999987</v>
      </c>
      <c r="K61" s="19">
        <f>H61+J61</f>
        <v>27.258000000000003</v>
      </c>
      <c r="L61" s="25">
        <f>K61*1.2</f>
        <v>32.709600000000002</v>
      </c>
      <c r="M61" s="28">
        <v>25.96</v>
      </c>
      <c r="N61" s="28">
        <v>31.15</v>
      </c>
      <c r="O61" s="9">
        <v>105</v>
      </c>
      <c r="P61" s="28">
        <f>M61*O61/100</f>
        <v>27.258000000000003</v>
      </c>
      <c r="Q61" s="28">
        <f>N61*O61/100</f>
        <v>32.707500000000003</v>
      </c>
      <c r="R61" s="9"/>
      <c r="S61" s="9"/>
      <c r="T61" s="9"/>
      <c r="U61" s="9"/>
      <c r="V61" s="9"/>
      <c r="W61" s="9"/>
    </row>
    <row r="62" spans="1:36" ht="22.5" x14ac:dyDescent="0.25">
      <c r="A62" s="13"/>
      <c r="B62" s="14" t="s">
        <v>98</v>
      </c>
      <c r="C62" s="26" t="s">
        <v>107</v>
      </c>
      <c r="D62" s="22">
        <f>Зарплата!J62+Зарплата!K62</f>
        <v>0</v>
      </c>
      <c r="E62" s="21"/>
      <c r="F62" s="21"/>
      <c r="G62" s="24">
        <f t="shared" si="0"/>
        <v>0</v>
      </c>
      <c r="H62" s="19"/>
      <c r="I62" s="19"/>
      <c r="J62" s="19"/>
      <c r="K62" s="19"/>
      <c r="L62" s="20"/>
      <c r="M62" s="28"/>
      <c r="N62" s="28"/>
      <c r="O62" s="9"/>
      <c r="P62" s="9"/>
      <c r="Q62" s="9"/>
      <c r="R62" s="9"/>
      <c r="S62" s="9"/>
      <c r="T62" s="9"/>
      <c r="U62" s="9"/>
      <c r="V62" s="9"/>
      <c r="W62" s="9"/>
    </row>
    <row r="63" spans="1:36" ht="165" customHeight="1" x14ac:dyDescent="0.25">
      <c r="A63" s="13" t="s">
        <v>38</v>
      </c>
      <c r="B63" s="14" t="s">
        <v>39</v>
      </c>
      <c r="C63" s="15"/>
      <c r="D63" s="22">
        <f>Зарплата!J63+Зарплата!K63</f>
        <v>0</v>
      </c>
      <c r="E63" s="13"/>
      <c r="F63" s="21"/>
      <c r="G63" s="24">
        <f t="shared" si="0"/>
        <v>0</v>
      </c>
      <c r="H63" s="19"/>
      <c r="I63" s="19"/>
      <c r="J63" s="19"/>
      <c r="K63" s="19"/>
      <c r="L63" s="20"/>
      <c r="M63" s="28"/>
      <c r="N63" s="28"/>
      <c r="O63" s="9"/>
      <c r="P63" s="9"/>
      <c r="Q63" s="9"/>
      <c r="R63" s="9"/>
      <c r="S63" s="9"/>
      <c r="T63" s="9"/>
      <c r="U63" s="9"/>
      <c r="V63" s="9"/>
      <c r="W63" s="9"/>
    </row>
    <row r="64" spans="1:36" x14ac:dyDescent="0.25">
      <c r="A64" s="13"/>
      <c r="B64" s="14" t="s">
        <v>97</v>
      </c>
      <c r="C64" s="13" t="s">
        <v>108</v>
      </c>
      <c r="D64" s="22">
        <f>Зарплата!J64+Зарплата!K64</f>
        <v>21.084</v>
      </c>
      <c r="E64" s="23">
        <f>D64*34/100</f>
        <v>7.1685600000000003</v>
      </c>
      <c r="F64" s="23">
        <f t="shared" ref="F64" si="59">D64*0.09/100</f>
        <v>1.8975599999999999E-2</v>
      </c>
      <c r="G64" s="24">
        <f t="shared" si="0"/>
        <v>26.489937599999998</v>
      </c>
      <c r="H64" s="19">
        <f>D64+E64+F64+G64</f>
        <v>54.761473199999998</v>
      </c>
      <c r="I64" s="19">
        <f t="shared" ref="I64" si="60">P64/H64*100-100</f>
        <v>-65.659251110139962</v>
      </c>
      <c r="J64" s="19">
        <f>H64*I64/100</f>
        <v>-35.955973199999995</v>
      </c>
      <c r="K64" s="19">
        <f>H64+J64</f>
        <v>18.805500000000002</v>
      </c>
      <c r="L64" s="25">
        <f>K64*1.2</f>
        <v>22.566600000000001</v>
      </c>
      <c r="M64" s="28">
        <v>17.91</v>
      </c>
      <c r="N64" s="28">
        <v>21.5</v>
      </c>
      <c r="O64" s="9">
        <v>105</v>
      </c>
      <c r="P64" s="28">
        <f>M64*O64/100</f>
        <v>18.805499999999999</v>
      </c>
      <c r="Q64" s="28">
        <f>N64*O64/100</f>
        <v>22.574999999999999</v>
      </c>
      <c r="R64" s="9"/>
      <c r="S64" s="9"/>
      <c r="T64" s="9"/>
      <c r="U64" s="9"/>
      <c r="V64" s="9"/>
      <c r="W64" s="9"/>
    </row>
    <row r="65" spans="1:23" x14ac:dyDescent="0.25">
      <c r="A65" s="13"/>
      <c r="B65" s="14" t="s">
        <v>98</v>
      </c>
      <c r="C65" s="13" t="s">
        <v>108</v>
      </c>
      <c r="D65" s="22">
        <f>Зарплата!J65+Зарплата!K65</f>
        <v>0</v>
      </c>
      <c r="E65" s="21"/>
      <c r="F65" s="21"/>
      <c r="G65" s="24">
        <f t="shared" si="0"/>
        <v>0</v>
      </c>
      <c r="H65" s="19"/>
      <c r="I65" s="19"/>
      <c r="J65" s="19"/>
      <c r="K65" s="19"/>
      <c r="L65" s="20"/>
      <c r="M65" s="28"/>
      <c r="N65" s="28"/>
      <c r="O65" s="9"/>
      <c r="P65" s="9"/>
      <c r="Q65" s="9"/>
      <c r="R65" s="9"/>
      <c r="S65" s="9"/>
      <c r="T65" s="9"/>
      <c r="U65" s="9"/>
      <c r="V65" s="9"/>
      <c r="W65" s="9"/>
    </row>
    <row r="66" spans="1:23" ht="51" x14ac:dyDescent="0.25">
      <c r="A66" s="13" t="s">
        <v>40</v>
      </c>
      <c r="B66" s="14" t="s">
        <v>41</v>
      </c>
      <c r="C66" s="15"/>
      <c r="D66" s="22">
        <f>Зарплата!J66+Зарплата!K66</f>
        <v>0</v>
      </c>
      <c r="E66" s="13"/>
      <c r="F66" s="21"/>
      <c r="G66" s="24">
        <f t="shared" si="0"/>
        <v>0</v>
      </c>
      <c r="H66" s="19"/>
      <c r="I66" s="19"/>
      <c r="J66" s="19"/>
      <c r="K66" s="19"/>
      <c r="L66" s="20"/>
      <c r="M66" s="28"/>
      <c r="N66" s="28"/>
      <c r="O66" s="9"/>
      <c r="P66" s="9"/>
      <c r="Q66" s="9"/>
      <c r="R66" s="9"/>
      <c r="S66" s="9"/>
      <c r="T66" s="9"/>
      <c r="U66" s="9"/>
      <c r="V66" s="9"/>
      <c r="W66" s="9"/>
    </row>
    <row r="67" spans="1:23" ht="63.75" x14ac:dyDescent="0.25">
      <c r="A67" s="13" t="s">
        <v>42</v>
      </c>
      <c r="B67" s="14" t="s">
        <v>43</v>
      </c>
      <c r="C67" s="15"/>
      <c r="D67" s="22">
        <f>Зарплата!J67+Зарплата!K67</f>
        <v>0</v>
      </c>
      <c r="E67" s="13"/>
      <c r="F67" s="21"/>
      <c r="G67" s="24">
        <f t="shared" si="0"/>
        <v>0</v>
      </c>
      <c r="H67" s="19"/>
      <c r="I67" s="19"/>
      <c r="J67" s="19"/>
      <c r="K67" s="19"/>
      <c r="L67" s="20"/>
      <c r="M67" s="28"/>
      <c r="N67" s="28"/>
      <c r="O67" s="9"/>
      <c r="P67" s="9"/>
      <c r="Q67" s="9"/>
      <c r="R67" s="9"/>
      <c r="S67" s="9"/>
      <c r="T67" s="9"/>
      <c r="U67" s="9"/>
      <c r="V67" s="9"/>
      <c r="W67" s="9"/>
    </row>
    <row r="68" spans="1:23" ht="22.5" x14ac:dyDescent="0.25">
      <c r="A68" s="13"/>
      <c r="B68" s="14" t="s">
        <v>97</v>
      </c>
      <c r="C68" s="26" t="s">
        <v>124</v>
      </c>
      <c r="D68" s="22">
        <f>Зарплата!J68+Зарплата!K68</f>
        <v>28.111999999999998</v>
      </c>
      <c r="E68" s="23">
        <f>D68*34/100</f>
        <v>9.5580800000000004</v>
      </c>
      <c r="F68" s="23">
        <f t="shared" ref="F68" si="61">D68*0.09/100</f>
        <v>2.5300799999999998E-2</v>
      </c>
      <c r="G68" s="24">
        <f t="shared" si="0"/>
        <v>35.319916799999994</v>
      </c>
      <c r="H68" s="19">
        <f>D68+E68+F68+G68</f>
        <v>73.015297599999997</v>
      </c>
      <c r="I68" s="19">
        <f t="shared" ref="I68" si="62">P68/H68*100-100</f>
        <v>-91.11282126719702</v>
      </c>
      <c r="J68" s="19">
        <f>H68*I68/100</f>
        <v>-66.526297599999992</v>
      </c>
      <c r="K68" s="19">
        <f>H68+J68</f>
        <v>6.4890000000000043</v>
      </c>
      <c r="L68" s="25">
        <f>K68*1.2</f>
        <v>7.7868000000000048</v>
      </c>
      <c r="M68" s="28">
        <v>6.18</v>
      </c>
      <c r="N68" s="28">
        <v>7.42</v>
      </c>
      <c r="O68" s="9">
        <v>105</v>
      </c>
      <c r="P68" s="28">
        <f>M68*O68/100</f>
        <v>6.4889999999999999</v>
      </c>
      <c r="Q68" s="28">
        <f>N68*O68/100</f>
        <v>7.7910000000000004</v>
      </c>
      <c r="R68" s="9"/>
      <c r="S68" s="9"/>
      <c r="T68" s="9"/>
      <c r="U68" s="9"/>
      <c r="V68" s="9"/>
      <c r="W68" s="9"/>
    </row>
    <row r="69" spans="1:23" ht="22.5" x14ac:dyDescent="0.25">
      <c r="A69" s="13"/>
      <c r="B69" s="14" t="s">
        <v>98</v>
      </c>
      <c r="C69" s="26" t="s">
        <v>124</v>
      </c>
      <c r="D69" s="22">
        <f>Зарплата!J69+Зарплата!K69</f>
        <v>0</v>
      </c>
      <c r="E69" s="21"/>
      <c r="F69" s="21"/>
      <c r="G69" s="24">
        <f t="shared" si="0"/>
        <v>0</v>
      </c>
      <c r="H69" s="19"/>
      <c r="I69" s="19"/>
      <c r="J69" s="19"/>
      <c r="K69" s="19"/>
      <c r="L69" s="20"/>
      <c r="M69" s="28"/>
      <c r="N69" s="28"/>
      <c r="O69" s="9"/>
      <c r="P69" s="9"/>
      <c r="Q69" s="9"/>
      <c r="R69" s="9"/>
      <c r="S69" s="9"/>
      <c r="T69" s="9"/>
      <c r="U69" s="9"/>
      <c r="V69" s="9"/>
      <c r="W69" s="9"/>
    </row>
    <row r="70" spans="1:23" ht="63.75" x14ac:dyDescent="0.25">
      <c r="A70" s="13" t="s">
        <v>44</v>
      </c>
      <c r="B70" s="14" t="s">
        <v>45</v>
      </c>
      <c r="C70" s="15"/>
      <c r="D70" s="22">
        <f>Зарплата!J70+Зарплата!K70</f>
        <v>0</v>
      </c>
      <c r="E70" s="13"/>
      <c r="F70" s="21"/>
      <c r="G70" s="24">
        <f t="shared" si="0"/>
        <v>0</v>
      </c>
      <c r="H70" s="19"/>
      <c r="I70" s="19"/>
      <c r="J70" s="19"/>
      <c r="K70" s="19"/>
      <c r="L70" s="20"/>
      <c r="M70" s="28"/>
      <c r="N70" s="28"/>
      <c r="O70" s="9"/>
      <c r="P70" s="9"/>
      <c r="Q70" s="9"/>
      <c r="R70" s="9"/>
      <c r="S70" s="9"/>
      <c r="T70" s="9"/>
      <c r="U70" s="9"/>
      <c r="V70" s="9"/>
      <c r="W70" s="9"/>
    </row>
    <row r="71" spans="1:23" ht="22.5" x14ac:dyDescent="0.25">
      <c r="A71" s="13"/>
      <c r="B71" s="14" t="s">
        <v>97</v>
      </c>
      <c r="C71" s="26" t="s">
        <v>124</v>
      </c>
      <c r="D71" s="22">
        <f>Зарплата!J71+Зарплата!K71</f>
        <v>26.355</v>
      </c>
      <c r="E71" s="23">
        <f>D71*34/100</f>
        <v>8.960700000000001</v>
      </c>
      <c r="F71" s="23">
        <f t="shared" ref="F71" si="63">D71*0.09/100</f>
        <v>2.3719500000000001E-2</v>
      </c>
      <c r="G71" s="24">
        <f t="shared" si="0"/>
        <v>33.112422000000002</v>
      </c>
      <c r="H71" s="19">
        <f>D71+E71+F71+G71</f>
        <v>68.4518415</v>
      </c>
      <c r="I71" s="19">
        <f t="shared" ref="I71" si="64">P71/H71*100-100</f>
        <v>-87.37579616466563</v>
      </c>
      <c r="J71" s="19">
        <f>H71*I71/100</f>
        <v>-59.810341499999993</v>
      </c>
      <c r="K71" s="19">
        <f>H71+J71</f>
        <v>8.6415000000000077</v>
      </c>
      <c r="L71" s="25">
        <f>K71*1.2</f>
        <v>10.369800000000009</v>
      </c>
      <c r="M71" s="28">
        <v>8.23</v>
      </c>
      <c r="N71" s="28">
        <v>9.8800000000000008</v>
      </c>
      <c r="O71" s="9">
        <v>105</v>
      </c>
      <c r="P71" s="28">
        <f>M71*O71/100</f>
        <v>8.6415000000000006</v>
      </c>
      <c r="Q71" s="28">
        <f>N71*O71/100</f>
        <v>10.374000000000001</v>
      </c>
      <c r="R71" s="9"/>
      <c r="S71" s="9"/>
      <c r="T71" s="9"/>
      <c r="U71" s="9"/>
      <c r="V71" s="9"/>
      <c r="W71" s="9"/>
    </row>
    <row r="72" spans="1:23" ht="22.5" x14ac:dyDescent="0.25">
      <c r="A72" s="13"/>
      <c r="B72" s="14" t="s">
        <v>98</v>
      </c>
      <c r="C72" s="26" t="s">
        <v>124</v>
      </c>
      <c r="D72" s="22">
        <f>Зарплата!J72+Зарплата!K72</f>
        <v>0</v>
      </c>
      <c r="E72" s="21"/>
      <c r="F72" s="21"/>
      <c r="G72" s="24">
        <f t="shared" si="0"/>
        <v>0</v>
      </c>
      <c r="H72" s="19"/>
      <c r="I72" s="19"/>
      <c r="J72" s="19"/>
      <c r="K72" s="19"/>
      <c r="L72" s="20"/>
      <c r="M72" s="28"/>
      <c r="N72" s="28"/>
      <c r="O72" s="9"/>
      <c r="P72" s="9"/>
      <c r="Q72" s="9"/>
      <c r="R72" s="9"/>
      <c r="S72" s="9"/>
      <c r="T72" s="9"/>
      <c r="U72" s="9"/>
      <c r="V72" s="9"/>
      <c r="W72" s="9"/>
    </row>
    <row r="73" spans="1:23" ht="51" x14ac:dyDescent="0.25">
      <c r="A73" s="13" t="s">
        <v>46</v>
      </c>
      <c r="B73" s="14" t="s">
        <v>47</v>
      </c>
      <c r="C73" s="15"/>
      <c r="D73" s="22">
        <f>Зарплата!J73+Зарплата!K73</f>
        <v>0</v>
      </c>
      <c r="E73" s="13"/>
      <c r="F73" s="21"/>
      <c r="G73" s="24">
        <f t="shared" si="0"/>
        <v>0</v>
      </c>
      <c r="H73" s="19"/>
      <c r="I73" s="19"/>
      <c r="J73" s="19"/>
      <c r="K73" s="19"/>
      <c r="L73" s="20"/>
      <c r="M73" s="28"/>
      <c r="N73" s="28"/>
      <c r="O73" s="9"/>
      <c r="P73" s="9"/>
      <c r="Q73" s="9"/>
      <c r="R73" s="9"/>
      <c r="S73" s="9"/>
      <c r="T73" s="9"/>
      <c r="U73" s="9"/>
      <c r="V73" s="9"/>
      <c r="W73" s="9"/>
    </row>
    <row r="74" spans="1:23" ht="22.5" x14ac:dyDescent="0.25">
      <c r="A74" s="13"/>
      <c r="B74" s="14" t="s">
        <v>97</v>
      </c>
      <c r="C74" s="26" t="s">
        <v>124</v>
      </c>
      <c r="D74" s="22">
        <f>Зарплата!J74+Зарплата!K74</f>
        <v>38.653999999999996</v>
      </c>
      <c r="E74" s="23">
        <f>D74*34/100</f>
        <v>13.142359999999998</v>
      </c>
      <c r="F74" s="23">
        <f t="shared" ref="F74" si="65">D74*0.09/100</f>
        <v>3.4788599999999996E-2</v>
      </c>
      <c r="G74" s="24">
        <f t="shared" si="0"/>
        <v>48.564885599999997</v>
      </c>
      <c r="H74" s="19">
        <f>D74+E74+F74+G74</f>
        <v>100.39603419999999</v>
      </c>
      <c r="I74" s="19">
        <f t="shared" ref="I74" si="66">P74/H74*100-100</f>
        <v>-91.036996558973641</v>
      </c>
      <c r="J74" s="19">
        <f>H74*I74/100</f>
        <v>-91.397534199999996</v>
      </c>
      <c r="K74" s="19">
        <f>H74+J74</f>
        <v>8.9984999999999928</v>
      </c>
      <c r="L74" s="25">
        <f>K74*1.2</f>
        <v>10.798199999999991</v>
      </c>
      <c r="M74" s="28">
        <v>8.57</v>
      </c>
      <c r="N74" s="28">
        <v>10.29</v>
      </c>
      <c r="O74" s="9">
        <v>105</v>
      </c>
      <c r="P74" s="28">
        <f>M74*O74/100</f>
        <v>8.9984999999999999</v>
      </c>
      <c r="Q74" s="28">
        <f>N74*O74/100</f>
        <v>10.804499999999997</v>
      </c>
      <c r="R74" s="9"/>
      <c r="S74" s="9"/>
      <c r="T74" s="9"/>
      <c r="U74" s="9"/>
      <c r="V74" s="9"/>
      <c r="W74" s="9"/>
    </row>
    <row r="75" spans="1:23" ht="22.5" x14ac:dyDescent="0.25">
      <c r="A75" s="13"/>
      <c r="B75" s="14" t="s">
        <v>98</v>
      </c>
      <c r="C75" s="26" t="s">
        <v>124</v>
      </c>
      <c r="D75" s="22">
        <f>Зарплата!J75+Зарплата!K75</f>
        <v>0</v>
      </c>
      <c r="E75" s="21"/>
      <c r="F75" s="21"/>
      <c r="G75" s="24">
        <f t="shared" si="0"/>
        <v>0</v>
      </c>
      <c r="H75" s="19"/>
      <c r="I75" s="19"/>
      <c r="J75" s="19"/>
      <c r="K75" s="19"/>
      <c r="L75" s="20"/>
      <c r="M75" s="28"/>
      <c r="N75" s="28"/>
      <c r="O75" s="9"/>
      <c r="P75" s="9"/>
      <c r="Q75" s="9"/>
      <c r="R75" s="9"/>
      <c r="S75" s="9"/>
      <c r="T75" s="9"/>
      <c r="U75" s="9"/>
      <c r="V75" s="9"/>
      <c r="W75" s="9"/>
    </row>
    <row r="76" spans="1:23" ht="51" x14ac:dyDescent="0.25">
      <c r="A76" s="13" t="s">
        <v>48</v>
      </c>
      <c r="B76" s="14" t="s">
        <v>49</v>
      </c>
      <c r="C76" s="15"/>
      <c r="D76" s="22">
        <f>Зарплата!J76+Зарплата!K76</f>
        <v>0</v>
      </c>
      <c r="E76" s="13"/>
      <c r="F76" s="21"/>
      <c r="G76" s="24">
        <f t="shared" si="0"/>
        <v>0</v>
      </c>
      <c r="H76" s="19"/>
      <c r="I76" s="19"/>
      <c r="J76" s="19"/>
      <c r="K76" s="19"/>
      <c r="L76" s="20"/>
      <c r="M76" s="28"/>
      <c r="N76" s="28"/>
      <c r="O76" s="9"/>
      <c r="P76" s="9"/>
      <c r="Q76" s="9"/>
      <c r="R76" s="9"/>
      <c r="S76" s="9"/>
      <c r="T76" s="9"/>
      <c r="U76" s="9"/>
      <c r="V76" s="9"/>
      <c r="W76" s="9"/>
    </row>
    <row r="77" spans="1:23" ht="22.5" x14ac:dyDescent="0.25">
      <c r="A77" s="13"/>
      <c r="B77" s="14" t="s">
        <v>97</v>
      </c>
      <c r="C77" s="26" t="s">
        <v>124</v>
      </c>
      <c r="D77" s="22">
        <f>Зарплата!J77+Зарплата!K77</f>
        <v>52.71</v>
      </c>
      <c r="E77" s="23">
        <f>D77*34/100</f>
        <v>17.921400000000002</v>
      </c>
      <c r="F77" s="23">
        <f t="shared" ref="F77" si="67">D77*0.09/100</f>
        <v>4.7439000000000002E-2</v>
      </c>
      <c r="G77" s="24">
        <f t="shared" ref="G77:G129" si="68">D77*125.64/100</f>
        <v>66.224844000000004</v>
      </c>
      <c r="H77" s="19">
        <f>D77+E77+F77+G77</f>
        <v>136.903683</v>
      </c>
      <c r="I77" s="19">
        <f t="shared" ref="I77" si="69">P77/H77*100-100</f>
        <v>-87.951018089118904</v>
      </c>
      <c r="J77" s="19">
        <f>H77*I77/100</f>
        <v>-120.40818300000001</v>
      </c>
      <c r="K77" s="19">
        <f>H77+J77</f>
        <v>16.495499999999993</v>
      </c>
      <c r="L77" s="25">
        <f>K77*1.2</f>
        <v>19.794599999999992</v>
      </c>
      <c r="M77" s="28">
        <v>15.71</v>
      </c>
      <c r="N77" s="28">
        <v>18.850000000000001</v>
      </c>
      <c r="O77" s="9">
        <v>105</v>
      </c>
      <c r="P77" s="28">
        <f>M77*O77/100</f>
        <v>16.495500000000003</v>
      </c>
      <c r="Q77" s="28">
        <f>N77*O77/100</f>
        <v>19.792500000000004</v>
      </c>
      <c r="R77" s="9"/>
      <c r="S77" s="9"/>
      <c r="T77" s="9"/>
      <c r="U77" s="9"/>
      <c r="V77" s="9"/>
      <c r="W77" s="9"/>
    </row>
    <row r="78" spans="1:23" ht="22.5" x14ac:dyDescent="0.25">
      <c r="A78" s="13"/>
      <c r="B78" s="14" t="s">
        <v>98</v>
      </c>
      <c r="C78" s="26" t="s">
        <v>124</v>
      </c>
      <c r="D78" s="22">
        <f>Зарплата!J78+Зарплата!K78</f>
        <v>0</v>
      </c>
      <c r="E78" s="21"/>
      <c r="F78" s="21"/>
      <c r="G78" s="24">
        <f t="shared" si="68"/>
        <v>0</v>
      </c>
      <c r="H78" s="19"/>
      <c r="I78" s="19"/>
      <c r="J78" s="19"/>
      <c r="K78" s="19"/>
      <c r="L78" s="20"/>
      <c r="M78" s="28"/>
      <c r="N78" s="28"/>
      <c r="O78" s="9"/>
      <c r="P78" s="9"/>
      <c r="Q78" s="9"/>
      <c r="R78" s="9"/>
      <c r="S78" s="9"/>
      <c r="T78" s="9"/>
      <c r="U78" s="9"/>
      <c r="V78" s="9"/>
      <c r="W78" s="9"/>
    </row>
    <row r="79" spans="1:23" ht="51" x14ac:dyDescent="0.25">
      <c r="A79" s="13" t="s">
        <v>50</v>
      </c>
      <c r="B79" s="14" t="s">
        <v>51</v>
      </c>
      <c r="C79" s="15"/>
      <c r="D79" s="22">
        <f>Зарплата!J79+Зарплата!K79</f>
        <v>0</v>
      </c>
      <c r="E79" s="13"/>
      <c r="F79" s="21"/>
      <c r="G79" s="24">
        <f t="shared" si="68"/>
        <v>0</v>
      </c>
      <c r="H79" s="19"/>
      <c r="I79" s="19"/>
      <c r="J79" s="19"/>
      <c r="K79" s="19"/>
      <c r="L79" s="20"/>
      <c r="M79" s="28"/>
      <c r="N79" s="28"/>
      <c r="O79" s="9"/>
      <c r="P79" s="9"/>
      <c r="Q79" s="9"/>
      <c r="R79" s="9"/>
      <c r="S79" s="9"/>
      <c r="T79" s="9"/>
      <c r="U79" s="9"/>
      <c r="V79" s="9"/>
      <c r="W79" s="9"/>
    </row>
    <row r="80" spans="1:23" ht="22.5" x14ac:dyDescent="0.25">
      <c r="A80" s="13"/>
      <c r="B80" s="14" t="s">
        <v>97</v>
      </c>
      <c r="C80" s="26" t="s">
        <v>124</v>
      </c>
      <c r="D80" s="22">
        <f>Зарплата!J80+Зарплата!K80</f>
        <v>63.251999999999995</v>
      </c>
      <c r="E80" s="23">
        <f>D80*34/100</f>
        <v>21.505679999999998</v>
      </c>
      <c r="F80" s="23">
        <f t="shared" ref="F80" si="70">D80*0.09/100</f>
        <v>5.6926799999999993E-2</v>
      </c>
      <c r="G80" s="24">
        <f t="shared" si="68"/>
        <v>79.469812799999985</v>
      </c>
      <c r="H80" s="19">
        <f>D80+E80+F80+G80</f>
        <v>164.28441959999998</v>
      </c>
      <c r="I80" s="19">
        <f t="shared" ref="I80" si="71">P80/H80*100-100</f>
        <v>-91.799891899182867</v>
      </c>
      <c r="J80" s="19">
        <f>H80*I80/100</f>
        <v>-150.81291959999996</v>
      </c>
      <c r="K80" s="19">
        <f>H80+J80</f>
        <v>13.47150000000002</v>
      </c>
      <c r="L80" s="25">
        <f>K80*1.2</f>
        <v>16.165800000000022</v>
      </c>
      <c r="M80" s="28">
        <v>12.83</v>
      </c>
      <c r="N80" s="28">
        <v>15.39</v>
      </c>
      <c r="O80" s="9">
        <v>105</v>
      </c>
      <c r="P80" s="28">
        <f>M80*O80/100</f>
        <v>13.471500000000001</v>
      </c>
      <c r="Q80" s="28">
        <f>N80*O80/100</f>
        <v>16.159500000000001</v>
      </c>
      <c r="R80" s="9"/>
      <c r="S80" s="9"/>
      <c r="T80" s="9"/>
      <c r="U80" s="9"/>
      <c r="V80" s="9"/>
      <c r="W80" s="9"/>
    </row>
    <row r="81" spans="1:23" ht="22.5" x14ac:dyDescent="0.25">
      <c r="A81" s="13"/>
      <c r="B81" s="14" t="s">
        <v>98</v>
      </c>
      <c r="C81" s="26" t="s">
        <v>124</v>
      </c>
      <c r="D81" s="22">
        <f>Зарплата!J81+Зарплата!K81</f>
        <v>0</v>
      </c>
      <c r="E81" s="21"/>
      <c r="F81" s="21"/>
      <c r="G81" s="24">
        <f t="shared" si="68"/>
        <v>0</v>
      </c>
      <c r="H81" s="19"/>
      <c r="I81" s="19"/>
      <c r="J81" s="19"/>
      <c r="K81" s="19"/>
      <c r="L81" s="20"/>
      <c r="M81" s="28"/>
      <c r="N81" s="28"/>
      <c r="O81" s="9"/>
      <c r="P81" s="9"/>
      <c r="Q81" s="9"/>
      <c r="R81" s="9"/>
      <c r="S81" s="9"/>
      <c r="T81" s="9"/>
      <c r="U81" s="9"/>
      <c r="V81" s="9"/>
      <c r="W81" s="9"/>
    </row>
    <row r="82" spans="1:23" ht="25.5" x14ac:dyDescent="0.25">
      <c r="A82" s="13" t="s">
        <v>52</v>
      </c>
      <c r="B82" s="14" t="s">
        <v>53</v>
      </c>
      <c r="C82" s="15"/>
      <c r="D82" s="22">
        <f>Зарплата!J82+Зарплата!K82</f>
        <v>0</v>
      </c>
      <c r="E82" s="13"/>
      <c r="F82" s="21"/>
      <c r="G82" s="24">
        <f t="shared" si="68"/>
        <v>0</v>
      </c>
      <c r="H82" s="19"/>
      <c r="I82" s="19"/>
      <c r="J82" s="19"/>
      <c r="K82" s="19"/>
      <c r="L82" s="20"/>
      <c r="M82" s="28"/>
      <c r="N82" s="28"/>
      <c r="O82" s="9"/>
      <c r="P82" s="9"/>
      <c r="Q82" s="9"/>
      <c r="R82" s="9"/>
      <c r="S82" s="9"/>
      <c r="T82" s="9"/>
      <c r="U82" s="9"/>
      <c r="V82" s="9"/>
      <c r="W82" s="9"/>
    </row>
    <row r="83" spans="1:23" ht="63.75" x14ac:dyDescent="0.25">
      <c r="A83" s="13" t="s">
        <v>54</v>
      </c>
      <c r="B83" s="14" t="s">
        <v>55</v>
      </c>
      <c r="C83" s="15"/>
      <c r="D83" s="22">
        <f>Зарплата!J83+Зарплата!K83</f>
        <v>0</v>
      </c>
      <c r="E83" s="13"/>
      <c r="F83" s="21"/>
      <c r="G83" s="24">
        <f t="shared" si="68"/>
        <v>0</v>
      </c>
      <c r="H83" s="19"/>
      <c r="I83" s="19"/>
      <c r="J83" s="19"/>
      <c r="K83" s="19"/>
      <c r="L83" s="20"/>
      <c r="M83" s="28"/>
      <c r="N83" s="28"/>
      <c r="O83" s="9"/>
      <c r="P83" s="9"/>
      <c r="Q83" s="9"/>
      <c r="R83" s="9"/>
      <c r="S83" s="9"/>
      <c r="T83" s="9"/>
      <c r="U83" s="9"/>
      <c r="V83" s="9"/>
      <c r="W83" s="9"/>
    </row>
    <row r="84" spans="1:23" x14ac:dyDescent="0.25">
      <c r="A84" s="13"/>
      <c r="B84" s="14" t="s">
        <v>97</v>
      </c>
      <c r="C84" s="13" t="s">
        <v>125</v>
      </c>
      <c r="D84" s="22">
        <f>Зарплата!J84+Зарплата!K84</f>
        <v>8.7850000000000001</v>
      </c>
      <c r="E84" s="23">
        <f>D84*34/100</f>
        <v>2.9868999999999999</v>
      </c>
      <c r="F84" s="23">
        <f t="shared" ref="F84" si="72">D84*0.09/100</f>
        <v>7.9065000000000003E-3</v>
      </c>
      <c r="G84" s="24">
        <f t="shared" si="68"/>
        <v>11.037474</v>
      </c>
      <c r="H84" s="19">
        <f>D84+E84+F84+G84</f>
        <v>22.817280500000003</v>
      </c>
      <c r="I84" s="19">
        <f t="shared" ref="I84" si="73">P84/H84*100-100</f>
        <v>-65.670755548629046</v>
      </c>
      <c r="J84" s="19">
        <f>H84*I84/100</f>
        <v>-14.984280500000004</v>
      </c>
      <c r="K84" s="19">
        <f>H84+J84</f>
        <v>7.8329999999999984</v>
      </c>
      <c r="L84" s="25">
        <f>K84*1.2</f>
        <v>9.3995999999999977</v>
      </c>
      <c r="M84" s="28">
        <v>7.46</v>
      </c>
      <c r="N84" s="28">
        <v>8.9499999999999993</v>
      </c>
      <c r="O84" s="9">
        <v>105</v>
      </c>
      <c r="P84" s="28">
        <f>M84*O84/100</f>
        <v>7.8329999999999993</v>
      </c>
      <c r="Q84" s="28">
        <f>N84*O84/100</f>
        <v>9.3974999999999991</v>
      </c>
      <c r="R84" s="9"/>
      <c r="S84" s="9"/>
      <c r="T84" s="9"/>
      <c r="U84" s="9"/>
      <c r="V84" s="9"/>
      <c r="W84" s="9"/>
    </row>
    <row r="85" spans="1:23" x14ac:dyDescent="0.25">
      <c r="A85" s="13"/>
      <c r="B85" s="14" t="s">
        <v>98</v>
      </c>
      <c r="C85" s="13" t="s">
        <v>125</v>
      </c>
      <c r="D85" s="22">
        <f>Зарплата!J85+Зарплата!K85</f>
        <v>0</v>
      </c>
      <c r="E85" s="21"/>
      <c r="F85" s="21"/>
      <c r="G85" s="24">
        <f t="shared" si="68"/>
        <v>0</v>
      </c>
      <c r="H85" s="19"/>
      <c r="I85" s="19"/>
      <c r="J85" s="19"/>
      <c r="K85" s="19"/>
      <c r="L85" s="20"/>
      <c r="M85" s="28"/>
      <c r="N85" s="28"/>
      <c r="O85" s="9"/>
      <c r="P85" s="9"/>
      <c r="Q85" s="9"/>
      <c r="R85" s="9"/>
      <c r="S85" s="9"/>
      <c r="T85" s="9"/>
      <c r="U85" s="9"/>
      <c r="V85" s="9"/>
      <c r="W85" s="9"/>
    </row>
    <row r="86" spans="1:23" ht="38.25" x14ac:dyDescent="0.25">
      <c r="A86" s="13" t="s">
        <v>56</v>
      </c>
      <c r="B86" s="14" t="s">
        <v>57</v>
      </c>
      <c r="C86" s="15"/>
      <c r="D86" s="22">
        <f>Зарплата!J86+Зарплата!K86</f>
        <v>0</v>
      </c>
      <c r="E86" s="13"/>
      <c r="F86" s="21"/>
      <c r="G86" s="24">
        <f t="shared" si="68"/>
        <v>0</v>
      </c>
      <c r="H86" s="19"/>
      <c r="I86" s="19"/>
      <c r="J86" s="19"/>
      <c r="K86" s="19"/>
      <c r="L86" s="20"/>
      <c r="M86" s="28"/>
      <c r="N86" s="28"/>
      <c r="O86" s="9"/>
      <c r="P86" s="9"/>
      <c r="Q86" s="9"/>
      <c r="R86" s="9"/>
      <c r="S86" s="9"/>
      <c r="T86" s="9"/>
      <c r="U86" s="9"/>
      <c r="V86" s="9"/>
      <c r="W86" s="9"/>
    </row>
    <row r="87" spans="1:23" x14ac:dyDescent="0.25">
      <c r="A87" s="13"/>
      <c r="B87" s="14" t="s">
        <v>97</v>
      </c>
      <c r="C87" s="13" t="s">
        <v>125</v>
      </c>
      <c r="D87" s="22">
        <f>Зарплата!J87+Зарплата!K87</f>
        <v>15.812999999999999</v>
      </c>
      <c r="E87" s="23">
        <f>D87*34/100</f>
        <v>5.3764199999999995</v>
      </c>
      <c r="F87" s="23">
        <f t="shared" ref="F87" si="74">D87*0.09/100</f>
        <v>1.4231699999999998E-2</v>
      </c>
      <c r="G87" s="24">
        <f t="shared" si="68"/>
        <v>19.867453199999996</v>
      </c>
      <c r="H87" s="19">
        <f>D87+E87+F87+G87</f>
        <v>41.071104899999995</v>
      </c>
      <c r="I87" s="19">
        <f t="shared" ref="I87" si="75">P87/H87*100-100</f>
        <v>-65.66564246485612</v>
      </c>
      <c r="J87" s="19">
        <f>H87*I87/100</f>
        <v>-26.9696049</v>
      </c>
      <c r="K87" s="19">
        <f>H87+J87</f>
        <v>14.101499999999994</v>
      </c>
      <c r="L87" s="25">
        <f>K87*1.2</f>
        <v>16.921799999999994</v>
      </c>
      <c r="M87" s="28">
        <v>13.43</v>
      </c>
      <c r="N87" s="28">
        <v>16.12</v>
      </c>
      <c r="O87" s="9">
        <v>105</v>
      </c>
      <c r="P87" s="28">
        <f>M87*O87/100</f>
        <v>14.101499999999998</v>
      </c>
      <c r="Q87" s="28">
        <f>N87*O87/100</f>
        <v>16.926000000000002</v>
      </c>
      <c r="R87" s="9"/>
      <c r="S87" s="9"/>
      <c r="T87" s="9"/>
      <c r="U87" s="9"/>
      <c r="V87" s="9"/>
      <c r="W87" s="9"/>
    </row>
    <row r="88" spans="1:23" x14ac:dyDescent="0.25">
      <c r="A88" s="13"/>
      <c r="B88" s="14" t="s">
        <v>98</v>
      </c>
      <c r="C88" s="13" t="s">
        <v>125</v>
      </c>
      <c r="D88" s="22">
        <f>Зарплата!J88+Зарплата!K88</f>
        <v>0</v>
      </c>
      <c r="E88" s="21"/>
      <c r="F88" s="21"/>
      <c r="G88" s="24">
        <f t="shared" si="68"/>
        <v>0</v>
      </c>
      <c r="H88" s="19"/>
      <c r="I88" s="19"/>
      <c r="J88" s="19"/>
      <c r="K88" s="19"/>
      <c r="L88" s="20"/>
      <c r="M88" s="28"/>
      <c r="N88" s="28"/>
      <c r="O88" s="9"/>
      <c r="P88" s="9"/>
      <c r="Q88" s="9"/>
      <c r="R88" s="9"/>
      <c r="S88" s="9"/>
      <c r="T88" s="9"/>
      <c r="U88" s="9"/>
      <c r="V88" s="9"/>
      <c r="W88" s="9"/>
    </row>
    <row r="89" spans="1:23" ht="207" x14ac:dyDescent="0.25">
      <c r="A89" s="13" t="s">
        <v>58</v>
      </c>
      <c r="B89" s="14" t="s">
        <v>88</v>
      </c>
      <c r="C89" s="15"/>
      <c r="D89" s="22">
        <f>Зарплата!J89+Зарплата!K89</f>
        <v>0</v>
      </c>
      <c r="E89" s="13"/>
      <c r="F89" s="21"/>
      <c r="G89" s="24">
        <f t="shared" si="68"/>
        <v>0</v>
      </c>
      <c r="H89" s="19"/>
      <c r="I89" s="19"/>
      <c r="J89" s="19"/>
      <c r="K89" s="19"/>
      <c r="L89" s="20"/>
      <c r="M89" s="28"/>
      <c r="N89" s="28"/>
      <c r="O89" s="9"/>
      <c r="P89" s="9"/>
      <c r="Q89" s="9"/>
      <c r="R89" s="9"/>
      <c r="S89" s="9"/>
      <c r="T89" s="9"/>
      <c r="U89" s="9"/>
      <c r="V89" s="9"/>
      <c r="W89" s="9"/>
    </row>
    <row r="90" spans="1:23" x14ac:dyDescent="0.25">
      <c r="A90" s="13"/>
      <c r="B90" s="14" t="s">
        <v>97</v>
      </c>
      <c r="C90" s="13" t="s">
        <v>125</v>
      </c>
      <c r="D90" s="22">
        <f>Зарплата!J90+Зарплата!K90</f>
        <v>38.653999999999996</v>
      </c>
      <c r="E90" s="23">
        <f>D90*34/100</f>
        <v>13.142359999999998</v>
      </c>
      <c r="F90" s="23">
        <f t="shared" ref="F90" si="76">D90*0.09/100</f>
        <v>3.4788599999999996E-2</v>
      </c>
      <c r="G90" s="24">
        <f t="shared" si="68"/>
        <v>48.564885599999997</v>
      </c>
      <c r="H90" s="19">
        <f>D90+E90+F90+G90</f>
        <v>100.39603419999999</v>
      </c>
      <c r="I90" s="19">
        <f t="shared" ref="I90" si="77">P90/H90*100-100</f>
        <v>-85.514866084222277</v>
      </c>
      <c r="J90" s="19">
        <f>H90*I90/100</f>
        <v>-85.853534199999999</v>
      </c>
      <c r="K90" s="19">
        <f>H90+J90</f>
        <v>14.54249999999999</v>
      </c>
      <c r="L90" s="25">
        <f>K90*1.2</f>
        <v>17.450999999999986</v>
      </c>
      <c r="M90" s="28">
        <v>13.85</v>
      </c>
      <c r="N90" s="28">
        <v>16.62</v>
      </c>
      <c r="O90" s="9">
        <v>105</v>
      </c>
      <c r="P90" s="28">
        <f>M90*O90/100</f>
        <v>14.5425</v>
      </c>
      <c r="Q90" s="28">
        <f>N90*O90/100</f>
        <v>17.451000000000001</v>
      </c>
      <c r="R90" s="9"/>
      <c r="S90" s="9"/>
      <c r="T90" s="9"/>
      <c r="U90" s="9"/>
      <c r="V90" s="9"/>
      <c r="W90" s="9"/>
    </row>
    <row r="91" spans="1:23" x14ac:dyDescent="0.25">
      <c r="A91" s="13"/>
      <c r="B91" s="14" t="s">
        <v>98</v>
      </c>
      <c r="C91" s="13" t="s">
        <v>125</v>
      </c>
      <c r="D91" s="22">
        <f>Зарплата!J91+Зарплата!K91</f>
        <v>0</v>
      </c>
      <c r="E91" s="21"/>
      <c r="F91" s="21"/>
      <c r="G91" s="24">
        <f t="shared" si="68"/>
        <v>0</v>
      </c>
      <c r="H91" s="19"/>
      <c r="I91" s="19"/>
      <c r="J91" s="19"/>
      <c r="K91" s="19"/>
      <c r="L91" s="20"/>
      <c r="M91" s="28"/>
      <c r="N91" s="28"/>
      <c r="O91" s="9"/>
      <c r="P91" s="9"/>
      <c r="Q91" s="9"/>
      <c r="R91" s="9"/>
      <c r="S91" s="9"/>
      <c r="T91" s="9"/>
      <c r="U91" s="9"/>
      <c r="V91" s="9"/>
      <c r="W91" s="9"/>
    </row>
    <row r="92" spans="1:23" ht="142.5" customHeight="1" x14ac:dyDescent="0.25">
      <c r="A92" s="13" t="s">
        <v>59</v>
      </c>
      <c r="B92" s="14" t="s">
        <v>60</v>
      </c>
      <c r="C92" s="15"/>
      <c r="D92" s="22">
        <f>Зарплата!J92+Зарплата!K92</f>
        <v>0</v>
      </c>
      <c r="E92" s="13"/>
      <c r="F92" s="21"/>
      <c r="G92" s="24">
        <f t="shared" si="68"/>
        <v>0</v>
      </c>
      <c r="H92" s="19"/>
      <c r="I92" s="19"/>
      <c r="J92" s="19"/>
      <c r="K92" s="19"/>
      <c r="L92" s="20"/>
      <c r="M92" s="28"/>
      <c r="N92" s="28"/>
      <c r="O92" s="9"/>
      <c r="P92" s="9"/>
      <c r="Q92" s="9"/>
      <c r="R92" s="9"/>
      <c r="S92" s="9"/>
      <c r="T92" s="9"/>
      <c r="U92" s="9"/>
      <c r="V92" s="9"/>
      <c r="W92" s="9"/>
    </row>
    <row r="93" spans="1:23" x14ac:dyDescent="0.25">
      <c r="A93" s="13"/>
      <c r="B93" s="14" t="s">
        <v>97</v>
      </c>
      <c r="C93" s="13" t="s">
        <v>125</v>
      </c>
      <c r="D93" s="22">
        <f>Зарплата!J93+Зарплата!K93</f>
        <v>214.35399999999998</v>
      </c>
      <c r="E93" s="23">
        <f>D93*34/100</f>
        <v>72.880359999999996</v>
      </c>
      <c r="F93" s="23">
        <f t="shared" ref="F93" si="78">D93*0.09/100</f>
        <v>0.19291859999999997</v>
      </c>
      <c r="G93" s="24">
        <f t="shared" si="68"/>
        <v>269.31436559999997</v>
      </c>
      <c r="H93" s="19">
        <f>D93+E93+F93+G93</f>
        <v>556.74164419999988</v>
      </c>
      <c r="I93" s="19">
        <f t="shared" ref="I93" si="79">P93/H93*100-100</f>
        <v>-65.646992282241769</v>
      </c>
      <c r="J93" s="19">
        <f>H93*I93/100</f>
        <v>-365.48414419999989</v>
      </c>
      <c r="K93" s="19">
        <f>H93+J93</f>
        <v>191.25749999999999</v>
      </c>
      <c r="L93" s="25">
        <f>K93*1.2</f>
        <v>229.50899999999999</v>
      </c>
      <c r="M93" s="28">
        <v>182.15</v>
      </c>
      <c r="N93" s="28">
        <v>218.58</v>
      </c>
      <c r="O93" s="9">
        <v>105</v>
      </c>
      <c r="P93" s="28">
        <f>M93*O93/100</f>
        <v>191.25749999999999</v>
      </c>
      <c r="Q93" s="28">
        <f>N93*O93/100</f>
        <v>229.50900000000001</v>
      </c>
      <c r="R93" s="9"/>
      <c r="S93" s="9"/>
      <c r="T93" s="9"/>
      <c r="U93" s="9"/>
      <c r="V93" s="9"/>
      <c r="W93" s="9"/>
    </row>
    <row r="94" spans="1:23" x14ac:dyDescent="0.25">
      <c r="A94" s="13"/>
      <c r="B94" s="14" t="s">
        <v>98</v>
      </c>
      <c r="C94" s="13" t="s">
        <v>125</v>
      </c>
      <c r="D94" s="22">
        <f>Зарплата!J94+Зарплата!K94</f>
        <v>0</v>
      </c>
      <c r="E94" s="21"/>
      <c r="F94" s="21"/>
      <c r="G94" s="24">
        <f t="shared" si="68"/>
        <v>0</v>
      </c>
      <c r="H94" s="19"/>
      <c r="I94" s="19"/>
      <c r="J94" s="19"/>
      <c r="K94" s="19"/>
      <c r="L94" s="20"/>
      <c r="M94" s="28"/>
      <c r="N94" s="28"/>
      <c r="O94" s="9"/>
      <c r="P94" s="9"/>
      <c r="Q94" s="9"/>
      <c r="R94" s="9"/>
      <c r="S94" s="9"/>
      <c r="T94" s="9"/>
      <c r="U94" s="9"/>
      <c r="V94" s="9"/>
      <c r="W94" s="9"/>
    </row>
    <row r="95" spans="1:23" ht="63.75" x14ac:dyDescent="0.25">
      <c r="A95" s="13" t="s">
        <v>61</v>
      </c>
      <c r="B95" s="14" t="s">
        <v>62</v>
      </c>
      <c r="C95" s="15"/>
      <c r="D95" s="22">
        <f>Зарплата!J95+Зарплата!K95</f>
        <v>0</v>
      </c>
      <c r="E95" s="13"/>
      <c r="F95" s="21"/>
      <c r="G95" s="24">
        <f t="shared" si="68"/>
        <v>0</v>
      </c>
      <c r="H95" s="19"/>
      <c r="I95" s="19"/>
      <c r="J95" s="19"/>
      <c r="K95" s="19"/>
      <c r="L95" s="20"/>
      <c r="M95" s="28"/>
      <c r="N95" s="28"/>
      <c r="O95" s="9"/>
      <c r="P95" s="9"/>
      <c r="Q95" s="9"/>
      <c r="R95" s="9"/>
      <c r="S95" s="9"/>
      <c r="T95" s="9"/>
      <c r="U95" s="9"/>
      <c r="V95" s="9"/>
      <c r="W95" s="9"/>
    </row>
    <row r="96" spans="1:23" x14ac:dyDescent="0.25">
      <c r="A96" s="13"/>
      <c r="B96" s="14" t="s">
        <v>97</v>
      </c>
      <c r="C96" s="13" t="s">
        <v>125</v>
      </c>
      <c r="D96" s="22">
        <f>Зарплата!J96+Зарплата!K96</f>
        <v>179.214</v>
      </c>
      <c r="E96" s="23">
        <f>D96*34/100</f>
        <v>60.932760000000002</v>
      </c>
      <c r="F96" s="23">
        <f t="shared" ref="F96" si="80">D96*0.09/100</f>
        <v>0.16129259999999998</v>
      </c>
      <c r="G96" s="24">
        <f t="shared" si="68"/>
        <v>225.16446960000002</v>
      </c>
      <c r="H96" s="19">
        <f>D96+E96+F96+G96</f>
        <v>465.47252220000001</v>
      </c>
      <c r="I96" s="19">
        <f t="shared" ref="I96" si="81">P96/H96*100-100</f>
        <v>-65.646844362749803</v>
      </c>
      <c r="J96" s="19">
        <f>H96*I96/100</f>
        <v>-305.56802220000003</v>
      </c>
      <c r="K96" s="19">
        <f>H96+J96</f>
        <v>159.90449999999998</v>
      </c>
      <c r="L96" s="25">
        <f>K96*1.2</f>
        <v>191.88539999999998</v>
      </c>
      <c r="M96" s="28">
        <v>152.29</v>
      </c>
      <c r="N96" s="28">
        <v>182.75</v>
      </c>
      <c r="O96" s="9">
        <v>105</v>
      </c>
      <c r="P96" s="28">
        <f>M96*O96/100</f>
        <v>159.90449999999998</v>
      </c>
      <c r="Q96" s="28">
        <f>N96*O96/100</f>
        <v>191.88749999999999</v>
      </c>
      <c r="R96" s="9"/>
      <c r="S96" s="9"/>
      <c r="T96" s="9"/>
      <c r="U96" s="9"/>
      <c r="V96" s="9"/>
      <c r="W96" s="9"/>
    </row>
    <row r="97" spans="1:23" x14ac:dyDescent="0.25">
      <c r="A97" s="13"/>
      <c r="B97" s="14" t="s">
        <v>98</v>
      </c>
      <c r="C97" s="13" t="s">
        <v>125</v>
      </c>
      <c r="D97" s="22">
        <f>Зарплата!J97+Зарплата!K97</f>
        <v>0</v>
      </c>
      <c r="E97" s="21"/>
      <c r="F97" s="21"/>
      <c r="G97" s="24">
        <f t="shared" si="68"/>
        <v>0</v>
      </c>
      <c r="H97" s="19"/>
      <c r="I97" s="19"/>
      <c r="J97" s="19"/>
      <c r="K97" s="19"/>
      <c r="L97" s="20"/>
      <c r="M97" s="28"/>
      <c r="N97" s="28"/>
      <c r="O97" s="9"/>
      <c r="P97" s="9"/>
      <c r="Q97" s="9"/>
      <c r="R97" s="9"/>
      <c r="S97" s="9"/>
      <c r="T97" s="9"/>
      <c r="U97" s="9"/>
      <c r="V97" s="9"/>
      <c r="W97" s="9"/>
    </row>
    <row r="98" spans="1:23" ht="89.25" customHeight="1" x14ac:dyDescent="0.25">
      <c r="A98" s="13" t="s">
        <v>63</v>
      </c>
      <c r="B98" s="14" t="s">
        <v>64</v>
      </c>
      <c r="C98" s="15"/>
      <c r="D98" s="22">
        <f>Зарплата!J98+Зарплата!K98</f>
        <v>0</v>
      </c>
      <c r="E98" s="13"/>
      <c r="F98" s="21"/>
      <c r="G98" s="24">
        <f t="shared" si="68"/>
        <v>0</v>
      </c>
      <c r="H98" s="19"/>
      <c r="I98" s="19"/>
      <c r="J98" s="19"/>
      <c r="K98" s="19"/>
      <c r="L98" s="20"/>
      <c r="M98" s="28"/>
      <c r="N98" s="28"/>
      <c r="O98" s="9"/>
      <c r="P98" s="9"/>
      <c r="Q98" s="9"/>
      <c r="R98" s="9"/>
      <c r="S98" s="9"/>
      <c r="T98" s="9"/>
      <c r="U98" s="9"/>
      <c r="V98" s="9"/>
      <c r="W98" s="9"/>
    </row>
    <row r="99" spans="1:23" x14ac:dyDescent="0.25">
      <c r="A99" s="13"/>
      <c r="B99" s="14" t="s">
        <v>97</v>
      </c>
      <c r="C99" s="13" t="s">
        <v>125</v>
      </c>
      <c r="D99" s="22">
        <f>Зарплата!J99+Зарплата!K99</f>
        <v>35.14</v>
      </c>
      <c r="E99" s="23">
        <f>D99*34/100</f>
        <v>11.9476</v>
      </c>
      <c r="F99" s="23">
        <f t="shared" ref="F99" si="82">D99*0.09/100</f>
        <v>3.1626000000000001E-2</v>
      </c>
      <c r="G99" s="24">
        <f t="shared" si="68"/>
        <v>44.149895999999998</v>
      </c>
      <c r="H99" s="19">
        <f>D99+E99+F99+G99</f>
        <v>91.26912200000001</v>
      </c>
      <c r="I99" s="19">
        <f t="shared" ref="I99" si="83">P99/H99*100-100</f>
        <v>-65.647746671650907</v>
      </c>
      <c r="J99" s="19">
        <f>H99*I99/100</f>
        <v>-59.916122000000016</v>
      </c>
      <c r="K99" s="19">
        <f>H99+J99</f>
        <v>31.352999999999994</v>
      </c>
      <c r="L99" s="25">
        <f>K99*1.2</f>
        <v>37.623599999999989</v>
      </c>
      <c r="M99" s="28">
        <v>29.86</v>
      </c>
      <c r="N99" s="28">
        <v>35.83</v>
      </c>
      <c r="O99" s="9">
        <v>105</v>
      </c>
      <c r="P99" s="28">
        <f>M99*O99/100</f>
        <v>31.352999999999998</v>
      </c>
      <c r="Q99" s="28">
        <f>N99*O99/100</f>
        <v>37.621499999999997</v>
      </c>
      <c r="R99" s="9"/>
      <c r="S99" s="9"/>
      <c r="T99" s="9"/>
      <c r="U99" s="9"/>
      <c r="V99" s="9"/>
      <c r="W99" s="9"/>
    </row>
    <row r="100" spans="1:23" x14ac:dyDescent="0.25">
      <c r="A100" s="13"/>
      <c r="B100" s="14" t="s">
        <v>98</v>
      </c>
      <c r="C100" s="13" t="s">
        <v>125</v>
      </c>
      <c r="D100" s="22">
        <f>Зарплата!J100+Зарплата!K100</f>
        <v>0</v>
      </c>
      <c r="E100" s="21"/>
      <c r="F100" s="21"/>
      <c r="G100" s="24">
        <f t="shared" si="68"/>
        <v>0</v>
      </c>
      <c r="H100" s="19"/>
      <c r="I100" s="19"/>
      <c r="J100" s="19"/>
      <c r="K100" s="19"/>
      <c r="L100" s="20"/>
      <c r="M100" s="28"/>
      <c r="N100" s="28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55.5" customHeight="1" x14ac:dyDescent="0.25">
      <c r="A101" s="13" t="s">
        <v>173</v>
      </c>
      <c r="B101" s="14" t="s">
        <v>172</v>
      </c>
      <c r="C101" s="15"/>
      <c r="D101" s="22">
        <f>Зарплата!J101+Зарплата!K101</f>
        <v>0</v>
      </c>
      <c r="E101" s="13"/>
      <c r="F101" s="21"/>
      <c r="G101" s="24">
        <f t="shared" si="68"/>
        <v>0</v>
      </c>
      <c r="H101" s="19"/>
      <c r="I101" s="19"/>
      <c r="J101" s="19"/>
      <c r="K101" s="19"/>
      <c r="L101" s="20"/>
      <c r="M101" s="28"/>
      <c r="N101" s="28"/>
      <c r="O101" s="9"/>
      <c r="P101" s="9"/>
      <c r="Q101" s="9"/>
      <c r="R101" s="9"/>
      <c r="S101" s="9"/>
      <c r="T101" s="9"/>
      <c r="U101" s="9"/>
      <c r="V101" s="9"/>
      <c r="W101" s="9"/>
    </row>
    <row r="102" spans="1:23" x14ac:dyDescent="0.25">
      <c r="A102" s="13"/>
      <c r="B102" s="14" t="s">
        <v>97</v>
      </c>
      <c r="C102" s="13" t="s">
        <v>125</v>
      </c>
      <c r="D102" s="22">
        <f>Зарплата!J102+Зарплата!K102</f>
        <v>35.14</v>
      </c>
      <c r="E102" s="23">
        <f>D102*34/100</f>
        <v>11.9476</v>
      </c>
      <c r="F102" s="23">
        <f t="shared" ref="F102" si="84">D102*0.09/100</f>
        <v>3.1626000000000001E-2</v>
      </c>
      <c r="G102" s="24">
        <f t="shared" si="68"/>
        <v>44.149895999999998</v>
      </c>
      <c r="H102" s="19">
        <f>D102+E102+F102+G102</f>
        <v>91.26912200000001</v>
      </c>
      <c r="I102" s="19">
        <f t="shared" ref="I102" si="85">P102/H102*100-100</f>
        <v>-62.207919563420369</v>
      </c>
      <c r="J102" s="19">
        <f>H102*I102/100</f>
        <v>-56.776622000000003</v>
      </c>
      <c r="K102" s="19">
        <f>H102+J102</f>
        <v>34.492500000000007</v>
      </c>
      <c r="L102" s="25">
        <f>K102*1.2</f>
        <v>41.391000000000005</v>
      </c>
      <c r="M102" s="28">
        <v>32.85</v>
      </c>
      <c r="N102" s="28">
        <v>39.42</v>
      </c>
      <c r="O102" s="9">
        <v>105</v>
      </c>
      <c r="P102" s="28">
        <f>M102*O102/100</f>
        <v>34.4925</v>
      </c>
      <c r="Q102" s="28">
        <f>N102*O102/100</f>
        <v>41.391000000000005</v>
      </c>
      <c r="R102" s="9"/>
      <c r="S102" s="9"/>
      <c r="T102" s="9"/>
      <c r="U102" s="9"/>
      <c r="V102" s="9"/>
      <c r="W102" s="9"/>
    </row>
    <row r="103" spans="1:23" x14ac:dyDescent="0.25">
      <c r="A103" s="13"/>
      <c r="B103" s="14" t="s">
        <v>98</v>
      </c>
      <c r="C103" s="13" t="s">
        <v>125</v>
      </c>
      <c r="D103" s="22">
        <f>Зарплата!J103+Зарплата!K103</f>
        <v>0</v>
      </c>
      <c r="E103" s="21"/>
      <c r="F103" s="21"/>
      <c r="G103" s="24">
        <f t="shared" si="68"/>
        <v>0</v>
      </c>
      <c r="H103" s="19"/>
      <c r="I103" s="19"/>
      <c r="J103" s="19"/>
      <c r="K103" s="19"/>
      <c r="L103" s="20"/>
      <c r="M103" s="28"/>
      <c r="N103" s="28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76.5" x14ac:dyDescent="0.25">
      <c r="A104" s="13" t="s">
        <v>65</v>
      </c>
      <c r="B104" s="14" t="s">
        <v>66</v>
      </c>
      <c r="C104" s="15"/>
      <c r="D104" s="22">
        <f>Зарплата!J104+Зарплата!K104</f>
        <v>0</v>
      </c>
      <c r="E104" s="13"/>
      <c r="F104" s="21"/>
      <c r="G104" s="24">
        <f t="shared" si="68"/>
        <v>0</v>
      </c>
      <c r="H104" s="19"/>
      <c r="I104" s="19"/>
      <c r="J104" s="19"/>
      <c r="K104" s="19"/>
      <c r="L104" s="20"/>
      <c r="M104" s="28"/>
      <c r="N104" s="28"/>
      <c r="O104" s="9"/>
      <c r="P104" s="9"/>
      <c r="Q104" s="9"/>
      <c r="R104" s="9"/>
      <c r="S104" s="9"/>
      <c r="T104" s="9"/>
      <c r="U104" s="9"/>
      <c r="V104" s="9"/>
      <c r="W104" s="9"/>
    </row>
    <row r="105" spans="1:23" x14ac:dyDescent="0.25">
      <c r="A105" s="13"/>
      <c r="B105" s="14" t="s">
        <v>97</v>
      </c>
      <c r="C105" s="13" t="s">
        <v>125</v>
      </c>
      <c r="D105" s="22">
        <f>Зарплата!J105+Зарплата!K105</f>
        <v>38.653999999999996</v>
      </c>
      <c r="E105" s="23">
        <f>D105*34/100</f>
        <v>13.142359999999998</v>
      </c>
      <c r="F105" s="23">
        <f t="shared" ref="F105" si="86">D105*0.09/100</f>
        <v>3.4788599999999996E-2</v>
      </c>
      <c r="G105" s="24">
        <f t="shared" si="68"/>
        <v>48.564885599999997</v>
      </c>
      <c r="H105" s="19">
        <f>D105+E105+F105+G105</f>
        <v>100.39603419999999</v>
      </c>
      <c r="I105" s="19">
        <f t="shared" ref="I105" si="87">P105/H105*100-100</f>
        <v>-65.643563239473053</v>
      </c>
      <c r="J105" s="19">
        <f>H105*I105/100</f>
        <v>-65.903534199999982</v>
      </c>
      <c r="K105" s="19">
        <f>H105+J105</f>
        <v>34.492500000000007</v>
      </c>
      <c r="L105" s="25">
        <f>K105*1.2</f>
        <v>41.391000000000005</v>
      </c>
      <c r="M105" s="28">
        <v>32.85</v>
      </c>
      <c r="N105" s="28">
        <v>39.42</v>
      </c>
      <c r="O105" s="9">
        <v>105</v>
      </c>
      <c r="P105" s="28">
        <f>M105*O105/100</f>
        <v>34.4925</v>
      </c>
      <c r="Q105" s="28">
        <f>N105*O105/100</f>
        <v>41.391000000000005</v>
      </c>
      <c r="R105" s="9"/>
      <c r="S105" s="9"/>
      <c r="T105" s="9"/>
      <c r="U105" s="9"/>
      <c r="V105" s="9"/>
      <c r="W105" s="9"/>
    </row>
    <row r="106" spans="1:23" x14ac:dyDescent="0.25">
      <c r="A106" s="13"/>
      <c r="B106" s="14" t="s">
        <v>98</v>
      </c>
      <c r="C106" s="13" t="s">
        <v>125</v>
      </c>
      <c r="D106" s="22">
        <f>Зарплата!J106+Зарплата!K106</f>
        <v>0</v>
      </c>
      <c r="E106" s="21"/>
      <c r="F106" s="21"/>
      <c r="G106" s="24">
        <f t="shared" si="68"/>
        <v>0</v>
      </c>
      <c r="H106" s="19"/>
      <c r="I106" s="19"/>
      <c r="J106" s="19"/>
      <c r="K106" s="19"/>
      <c r="L106" s="20"/>
      <c r="M106" s="28"/>
      <c r="N106" s="28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51" x14ac:dyDescent="0.25">
      <c r="A107" s="13" t="s">
        <v>67</v>
      </c>
      <c r="B107" s="14" t="s">
        <v>68</v>
      </c>
      <c r="C107" s="15"/>
      <c r="D107" s="22">
        <f>Зарплата!J107+Зарплата!K107</f>
        <v>0</v>
      </c>
      <c r="E107" s="13"/>
      <c r="F107" s="21"/>
      <c r="G107" s="24">
        <f t="shared" si="68"/>
        <v>0</v>
      </c>
      <c r="H107" s="19"/>
      <c r="I107" s="19"/>
      <c r="J107" s="19"/>
      <c r="K107" s="19"/>
      <c r="L107" s="20"/>
      <c r="M107" s="28"/>
      <c r="N107" s="28"/>
      <c r="O107" s="9"/>
      <c r="P107" s="9"/>
      <c r="Q107" s="9"/>
      <c r="R107" s="9"/>
      <c r="S107" s="9"/>
      <c r="T107" s="9"/>
      <c r="U107" s="9"/>
      <c r="V107" s="9"/>
      <c r="W107" s="9"/>
    </row>
    <row r="108" spans="1:23" x14ac:dyDescent="0.25">
      <c r="A108" s="13"/>
      <c r="B108" s="14" t="s">
        <v>97</v>
      </c>
      <c r="C108" s="13" t="s">
        <v>125</v>
      </c>
      <c r="D108" s="22">
        <f>Зарплата!J108+Зарплата!K108</f>
        <v>52.71</v>
      </c>
      <c r="E108" s="23">
        <f>D108*34/100</f>
        <v>17.921400000000002</v>
      </c>
      <c r="F108" s="23">
        <f t="shared" ref="F108" si="88">D108*0.09/100</f>
        <v>4.7439000000000002E-2</v>
      </c>
      <c r="G108" s="24">
        <f t="shared" si="68"/>
        <v>66.224844000000004</v>
      </c>
      <c r="H108" s="19">
        <f>D108+E108+F108+G108</f>
        <v>136.903683</v>
      </c>
      <c r="I108" s="19">
        <f t="shared" ref="I108" si="89">P108/H108*100-100</f>
        <v>-65.647746671650907</v>
      </c>
      <c r="J108" s="19">
        <f>H108*I108/100</f>
        <v>-89.874183000000016</v>
      </c>
      <c r="K108" s="19">
        <f>H108+J108</f>
        <v>47.029499999999985</v>
      </c>
      <c r="L108" s="25">
        <f>K108*1.2</f>
        <v>56.43539999999998</v>
      </c>
      <c r="M108" s="28">
        <v>44.79</v>
      </c>
      <c r="N108" s="28">
        <v>53.75</v>
      </c>
      <c r="O108" s="9">
        <v>105</v>
      </c>
      <c r="P108" s="28">
        <f>M108*O108/100</f>
        <v>47.029499999999999</v>
      </c>
      <c r="Q108" s="28">
        <f>N108*O108/100</f>
        <v>56.4375</v>
      </c>
      <c r="R108" s="9"/>
      <c r="S108" s="9"/>
      <c r="T108" s="9"/>
      <c r="U108" s="9"/>
      <c r="V108" s="9"/>
      <c r="W108" s="9"/>
    </row>
    <row r="109" spans="1:23" x14ac:dyDescent="0.25">
      <c r="A109" s="13"/>
      <c r="B109" s="14" t="s">
        <v>98</v>
      </c>
      <c r="C109" s="13" t="s">
        <v>125</v>
      </c>
      <c r="D109" s="22">
        <f>Зарплата!J109+Зарплата!K109</f>
        <v>0</v>
      </c>
      <c r="E109" s="21"/>
      <c r="F109" s="21"/>
      <c r="G109" s="24">
        <f t="shared" si="68"/>
        <v>0</v>
      </c>
      <c r="H109" s="19"/>
      <c r="I109" s="19"/>
      <c r="J109" s="19"/>
      <c r="K109" s="19"/>
      <c r="L109" s="20"/>
      <c r="M109" s="28"/>
      <c r="N109" s="28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51" x14ac:dyDescent="0.25">
      <c r="A110" s="13" t="s">
        <v>69</v>
      </c>
      <c r="B110" s="14" t="s">
        <v>70</v>
      </c>
      <c r="C110" s="15"/>
      <c r="D110" s="22">
        <f>Зарплата!J110+Зарплата!K110</f>
        <v>0</v>
      </c>
      <c r="E110" s="13"/>
      <c r="F110" s="21"/>
      <c r="G110" s="24">
        <f t="shared" si="68"/>
        <v>0</v>
      </c>
      <c r="H110" s="19"/>
      <c r="I110" s="19"/>
      <c r="J110" s="19"/>
      <c r="K110" s="19"/>
      <c r="L110" s="20"/>
      <c r="M110" s="28"/>
      <c r="N110" s="28"/>
      <c r="O110" s="9"/>
      <c r="P110" s="9"/>
      <c r="Q110" s="9"/>
      <c r="R110" s="9"/>
      <c r="S110" s="9"/>
      <c r="T110" s="9"/>
      <c r="U110" s="9"/>
      <c r="V110" s="9"/>
      <c r="W110" s="9"/>
    </row>
    <row r="111" spans="1:23" x14ac:dyDescent="0.25">
      <c r="A111" s="13"/>
      <c r="B111" s="14" t="s">
        <v>97</v>
      </c>
      <c r="C111" s="13" t="s">
        <v>125</v>
      </c>
      <c r="D111" s="22">
        <f>Зарплата!J111+Зарплата!K111</f>
        <v>65.009</v>
      </c>
      <c r="E111" s="23">
        <f>D111*34/100</f>
        <v>22.103059999999999</v>
      </c>
      <c r="F111" s="23">
        <f t="shared" ref="F111" si="90">D111*0.09/100</f>
        <v>5.85081E-2</v>
      </c>
      <c r="G111" s="24">
        <f t="shared" si="68"/>
        <v>81.677307600000006</v>
      </c>
      <c r="H111" s="19">
        <f>D111+E111+F111+G111</f>
        <v>168.8478757</v>
      </c>
      <c r="I111" s="19">
        <f t="shared" ref="I111" si="91">P111/H111*100-100</f>
        <v>-65.642149917791357</v>
      </c>
      <c r="J111" s="19">
        <f>H111*I111/100</f>
        <v>-110.8353757</v>
      </c>
      <c r="K111" s="19">
        <f>H111+J111</f>
        <v>58.012500000000003</v>
      </c>
      <c r="L111" s="25">
        <f>K111*1.2</f>
        <v>69.614999999999995</v>
      </c>
      <c r="M111" s="28">
        <v>55.25</v>
      </c>
      <c r="N111" s="28">
        <v>66.3</v>
      </c>
      <c r="O111" s="9">
        <v>105</v>
      </c>
      <c r="P111" s="28">
        <f>M111*O111/100</f>
        <v>58.012500000000003</v>
      </c>
      <c r="Q111" s="28">
        <f>N111*O111/100</f>
        <v>69.614999999999995</v>
      </c>
      <c r="R111" s="9"/>
      <c r="S111" s="9"/>
      <c r="T111" s="9"/>
      <c r="U111" s="9"/>
      <c r="V111" s="9"/>
      <c r="W111" s="9"/>
    </row>
    <row r="112" spans="1:23" x14ac:dyDescent="0.25">
      <c r="A112" s="13"/>
      <c r="B112" s="14" t="s">
        <v>98</v>
      </c>
      <c r="C112" s="13" t="s">
        <v>125</v>
      </c>
      <c r="D112" s="22">
        <f>Зарплата!J112+Зарплата!K112</f>
        <v>0</v>
      </c>
      <c r="E112" s="21"/>
      <c r="F112" s="21"/>
      <c r="G112" s="24">
        <f t="shared" si="68"/>
        <v>0</v>
      </c>
      <c r="H112" s="19"/>
      <c r="I112" s="19"/>
      <c r="J112" s="19"/>
      <c r="K112" s="19"/>
      <c r="L112" s="20"/>
      <c r="M112" s="28"/>
      <c r="N112" s="28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51" x14ac:dyDescent="0.25">
      <c r="A113" s="13" t="s">
        <v>177</v>
      </c>
      <c r="B113" s="14" t="s">
        <v>176</v>
      </c>
      <c r="C113" s="15"/>
      <c r="D113" s="22">
        <f>Зарплата!J113+Зарплата!K113</f>
        <v>0</v>
      </c>
      <c r="E113" s="13"/>
      <c r="F113" s="21"/>
      <c r="G113" s="24">
        <f t="shared" si="68"/>
        <v>0</v>
      </c>
      <c r="H113" s="19"/>
      <c r="I113" s="19"/>
      <c r="J113" s="19"/>
      <c r="K113" s="19"/>
      <c r="L113" s="20"/>
      <c r="M113" s="28"/>
      <c r="N113" s="28"/>
      <c r="O113" s="9"/>
      <c r="P113" s="9"/>
      <c r="Q113" s="9"/>
      <c r="R113" s="9"/>
      <c r="S113" s="9"/>
      <c r="T113" s="9"/>
      <c r="U113" s="9"/>
      <c r="V113" s="9"/>
      <c r="W113" s="9"/>
    </row>
    <row r="114" spans="1:23" x14ac:dyDescent="0.25">
      <c r="A114" s="13"/>
      <c r="B114" s="14" t="s">
        <v>97</v>
      </c>
      <c r="C114" s="13" t="s">
        <v>125</v>
      </c>
      <c r="D114" s="22">
        <f>Зарплата!J114+Зарплата!K114</f>
        <v>84.335999999999999</v>
      </c>
      <c r="E114" s="23">
        <f>D114*34/100</f>
        <v>28.674240000000001</v>
      </c>
      <c r="F114" s="23">
        <f t="shared" ref="F114" si="92">D114*0.09/100</f>
        <v>7.5902399999999995E-2</v>
      </c>
      <c r="G114" s="24">
        <f t="shared" si="68"/>
        <v>105.95975039999999</v>
      </c>
      <c r="H114" s="19">
        <f>D114+E114+F114+G114</f>
        <v>219.04589279999999</v>
      </c>
      <c r="I114" s="19">
        <f t="shared" ref="I114" si="93">P114/H114*100-100</f>
        <v>-63.41109208873511</v>
      </c>
      <c r="J114" s="19">
        <f>H114*I114/100</f>
        <v>-138.89939279999999</v>
      </c>
      <c r="K114" s="19">
        <f>H114+J114</f>
        <v>80.146500000000003</v>
      </c>
      <c r="L114" s="25">
        <f>K114*1.2</f>
        <v>96.175799999999995</v>
      </c>
      <c r="M114" s="28">
        <v>76.33</v>
      </c>
      <c r="N114" s="28">
        <v>91.59</v>
      </c>
      <c r="O114" s="9">
        <v>105</v>
      </c>
      <c r="P114" s="28">
        <f>M114*O114/100</f>
        <v>80.146500000000003</v>
      </c>
      <c r="Q114" s="28">
        <f>N114*O114/100</f>
        <v>96.169500000000014</v>
      </c>
      <c r="R114" s="9"/>
      <c r="S114" s="9"/>
      <c r="T114" s="9"/>
      <c r="U114" s="9"/>
      <c r="V114" s="9"/>
      <c r="W114" s="9"/>
    </row>
    <row r="115" spans="1:23" x14ac:dyDescent="0.25">
      <c r="A115" s="13"/>
      <c r="B115" s="14" t="s">
        <v>98</v>
      </c>
      <c r="C115" s="13" t="s">
        <v>125</v>
      </c>
      <c r="D115" s="22">
        <f>Зарплата!J115+Зарплата!K115</f>
        <v>0</v>
      </c>
      <c r="E115" s="21"/>
      <c r="F115" s="21"/>
      <c r="G115" s="24">
        <f t="shared" si="68"/>
        <v>0</v>
      </c>
      <c r="H115" s="19"/>
      <c r="I115" s="19"/>
      <c r="J115" s="19"/>
      <c r="K115" s="19"/>
      <c r="L115" s="20"/>
      <c r="M115" s="28"/>
      <c r="N115" s="28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51" x14ac:dyDescent="0.25">
      <c r="A116" s="13" t="s">
        <v>71</v>
      </c>
      <c r="B116" s="14" t="s">
        <v>72</v>
      </c>
      <c r="C116" s="15"/>
      <c r="D116" s="22">
        <f>Зарплата!J116+Зарплата!K116</f>
        <v>0</v>
      </c>
      <c r="E116" s="13"/>
      <c r="F116" s="21"/>
      <c r="G116" s="24">
        <f t="shared" si="68"/>
        <v>0</v>
      </c>
      <c r="H116" s="19"/>
      <c r="I116" s="19"/>
      <c r="J116" s="19"/>
      <c r="K116" s="19"/>
      <c r="L116" s="20"/>
      <c r="M116" s="28"/>
      <c r="N116" s="28"/>
      <c r="O116" s="9"/>
      <c r="P116" s="9"/>
      <c r="Q116" s="9"/>
      <c r="R116" s="9"/>
      <c r="S116" s="9"/>
      <c r="T116" s="9"/>
      <c r="U116" s="9"/>
      <c r="V116" s="9"/>
      <c r="W116" s="9"/>
    </row>
    <row r="117" spans="1:23" x14ac:dyDescent="0.25">
      <c r="A117" s="13"/>
      <c r="B117" s="14" t="s">
        <v>97</v>
      </c>
      <c r="C117" s="13" t="s">
        <v>99</v>
      </c>
      <c r="D117" s="22">
        <f>Зарплата!J117+Зарплата!K117</f>
        <v>61.494999999999997</v>
      </c>
      <c r="E117" s="23">
        <f>D117*34/100</f>
        <v>20.908300000000001</v>
      </c>
      <c r="F117" s="23">
        <f t="shared" ref="F117" si="94">D117*0.09/100</f>
        <v>5.5345499999999992E-2</v>
      </c>
      <c r="G117" s="24">
        <f t="shared" si="68"/>
        <v>77.262317999999993</v>
      </c>
      <c r="H117" s="19">
        <f>D117+E117+F117+G117</f>
        <v>159.72096349999998</v>
      </c>
      <c r="I117" s="19">
        <f t="shared" ref="I117" si="95">P117/H117*100-100</f>
        <v>-65.651033654076343</v>
      </c>
      <c r="J117" s="19">
        <f>H117*I117/100</f>
        <v>-104.85846349999998</v>
      </c>
      <c r="K117" s="19">
        <f>H117+J117</f>
        <v>54.862499999999997</v>
      </c>
      <c r="L117" s="25">
        <f>K117*1.2</f>
        <v>65.834999999999994</v>
      </c>
      <c r="M117" s="28">
        <v>52.25</v>
      </c>
      <c r="N117" s="28">
        <v>62.7</v>
      </c>
      <c r="O117" s="9">
        <v>105</v>
      </c>
      <c r="P117" s="28">
        <f>M117*O117/100</f>
        <v>54.862499999999997</v>
      </c>
      <c r="Q117" s="28">
        <f>N117*O117/100</f>
        <v>65.834999999999994</v>
      </c>
      <c r="R117" s="9"/>
      <c r="S117" s="9"/>
      <c r="T117" s="9"/>
      <c r="U117" s="9"/>
      <c r="V117" s="9"/>
      <c r="W117" s="9"/>
    </row>
    <row r="118" spans="1:23" x14ac:dyDescent="0.25">
      <c r="A118" s="13"/>
      <c r="B118" s="14" t="s">
        <v>98</v>
      </c>
      <c r="C118" s="13" t="s">
        <v>99</v>
      </c>
      <c r="D118" s="22">
        <f>Зарплата!J118+Зарплата!K118</f>
        <v>0</v>
      </c>
      <c r="E118" s="21"/>
      <c r="F118" s="21"/>
      <c r="G118" s="24">
        <f t="shared" si="68"/>
        <v>0</v>
      </c>
      <c r="H118" s="19"/>
      <c r="I118" s="19"/>
      <c r="J118" s="19"/>
      <c r="K118" s="19"/>
      <c r="L118" s="20"/>
      <c r="M118" s="28"/>
      <c r="N118" s="28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25.5" x14ac:dyDescent="0.25">
      <c r="A119" s="13" t="s">
        <v>73</v>
      </c>
      <c r="B119" s="14" t="s">
        <v>74</v>
      </c>
      <c r="C119" s="15"/>
      <c r="D119" s="22">
        <f>Зарплата!J119+Зарплата!K119</f>
        <v>0</v>
      </c>
      <c r="E119" s="13"/>
      <c r="F119" s="21"/>
      <c r="G119" s="24">
        <f t="shared" si="68"/>
        <v>0</v>
      </c>
      <c r="H119" s="19"/>
      <c r="I119" s="19"/>
      <c r="J119" s="19"/>
      <c r="K119" s="19"/>
      <c r="L119" s="20"/>
      <c r="M119" s="28"/>
      <c r="N119" s="28"/>
      <c r="O119" s="9"/>
      <c r="P119" s="9"/>
      <c r="Q119" s="9"/>
      <c r="R119" s="9"/>
      <c r="S119" s="9"/>
      <c r="T119" s="9"/>
      <c r="U119" s="9"/>
      <c r="V119" s="9"/>
      <c r="W119" s="9"/>
    </row>
    <row r="120" spans="1:23" ht="191.25" x14ac:dyDescent="0.25">
      <c r="A120" s="13" t="s">
        <v>75</v>
      </c>
      <c r="B120" s="14" t="s">
        <v>76</v>
      </c>
      <c r="C120" s="15"/>
      <c r="D120" s="22">
        <f>Зарплата!J120+Зарплата!K120</f>
        <v>0</v>
      </c>
      <c r="E120" s="13"/>
      <c r="F120" s="21"/>
      <c r="G120" s="24">
        <f t="shared" si="68"/>
        <v>0</v>
      </c>
      <c r="H120" s="19"/>
      <c r="I120" s="19"/>
      <c r="J120" s="19"/>
      <c r="K120" s="19"/>
      <c r="L120" s="20"/>
      <c r="M120" s="28"/>
      <c r="N120" s="28"/>
      <c r="O120" s="9"/>
      <c r="P120" s="9"/>
      <c r="Q120" s="9"/>
      <c r="R120" s="9"/>
      <c r="S120" s="9"/>
      <c r="T120" s="9"/>
      <c r="U120" s="9"/>
      <c r="V120" s="9"/>
      <c r="W120" s="9"/>
    </row>
    <row r="121" spans="1:23" x14ac:dyDescent="0.25">
      <c r="A121" s="13"/>
      <c r="B121" s="14" t="s">
        <v>97</v>
      </c>
      <c r="C121" s="13" t="s">
        <v>99</v>
      </c>
      <c r="D121" s="22">
        <f>Зарплата!J121+Зарплата!K121</f>
        <v>43.924999999999997</v>
      </c>
      <c r="E121" s="23">
        <f>D121*34/100</f>
        <v>14.934499999999998</v>
      </c>
      <c r="F121" s="23">
        <f t="shared" ref="F121" si="96">D121*0.09/100</f>
        <v>3.9532499999999998E-2</v>
      </c>
      <c r="G121" s="24">
        <f t="shared" si="68"/>
        <v>55.187370000000001</v>
      </c>
      <c r="H121" s="19">
        <f>D121+E121+F121+G121</f>
        <v>114.08640249999999</v>
      </c>
      <c r="I121" s="19">
        <f t="shared" ref="I121" si="97">P121/H121*100-100</f>
        <v>-91.937689506863009</v>
      </c>
      <c r="J121" s="19">
        <f>H121*I121/100</f>
        <v>-104.8884025</v>
      </c>
      <c r="K121" s="19">
        <f>H121+J121</f>
        <v>9.1979999999999933</v>
      </c>
      <c r="L121" s="25">
        <f>K121*1.2</f>
        <v>11.037599999999992</v>
      </c>
      <c r="M121" s="28">
        <v>8.76</v>
      </c>
      <c r="N121" s="28">
        <v>10.51</v>
      </c>
      <c r="O121" s="9">
        <v>105</v>
      </c>
      <c r="P121" s="28">
        <f>M121*O121/100</f>
        <v>9.1980000000000004</v>
      </c>
      <c r="Q121" s="28">
        <f>N121*O121/100</f>
        <v>11.035499999999999</v>
      </c>
      <c r="R121" s="9"/>
      <c r="S121" s="9"/>
      <c r="T121" s="9"/>
      <c r="U121" s="9"/>
      <c r="V121" s="9"/>
      <c r="W121" s="9"/>
    </row>
    <row r="122" spans="1:23" x14ac:dyDescent="0.25">
      <c r="A122" s="13"/>
      <c r="B122" s="14" t="s">
        <v>98</v>
      </c>
      <c r="C122" s="13" t="s">
        <v>99</v>
      </c>
      <c r="D122" s="22">
        <f>Зарплата!J122+Зарплата!K122</f>
        <v>0</v>
      </c>
      <c r="E122" s="21"/>
      <c r="F122" s="21"/>
      <c r="G122" s="24">
        <f t="shared" si="68"/>
        <v>0</v>
      </c>
      <c r="H122" s="19"/>
      <c r="I122" s="19"/>
      <c r="J122" s="19"/>
      <c r="K122" s="19"/>
      <c r="L122" s="20"/>
      <c r="M122" s="28"/>
      <c r="N122" s="28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51" x14ac:dyDescent="0.25">
      <c r="A123" s="13" t="s">
        <v>77</v>
      </c>
      <c r="B123" s="14" t="s">
        <v>78</v>
      </c>
      <c r="C123" s="15"/>
      <c r="D123" s="22">
        <f>Зарплата!J123+Зарплата!K123</f>
        <v>0</v>
      </c>
      <c r="E123" s="13"/>
      <c r="F123" s="21"/>
      <c r="G123" s="24">
        <f t="shared" si="68"/>
        <v>0</v>
      </c>
      <c r="H123" s="19"/>
      <c r="I123" s="19"/>
      <c r="J123" s="19"/>
      <c r="K123" s="19"/>
      <c r="L123" s="20"/>
      <c r="M123" s="28"/>
      <c r="N123" s="28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13" t="s">
        <v>79</v>
      </c>
      <c r="B124" s="14" t="s">
        <v>80</v>
      </c>
      <c r="C124" s="15"/>
      <c r="D124" s="22">
        <f>Зарплата!J124+Зарплата!K124</f>
        <v>0</v>
      </c>
      <c r="E124" s="13"/>
      <c r="F124" s="21"/>
      <c r="G124" s="24">
        <f t="shared" si="68"/>
        <v>0</v>
      </c>
      <c r="H124" s="19"/>
      <c r="I124" s="19"/>
      <c r="J124" s="19"/>
      <c r="K124" s="19"/>
      <c r="L124" s="20"/>
      <c r="M124" s="28"/>
      <c r="N124" s="28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5">
      <c r="A125" s="13"/>
      <c r="B125" s="14" t="s">
        <v>97</v>
      </c>
      <c r="C125" s="13" t="s">
        <v>99</v>
      </c>
      <c r="D125" s="22">
        <f>Зарплата!J125+Зарплата!K125</f>
        <v>61.494999999999997</v>
      </c>
      <c r="E125" s="23">
        <f>D125*34/100</f>
        <v>20.908300000000001</v>
      </c>
      <c r="F125" s="23">
        <f t="shared" ref="F125" si="98">D125*0.09/100</f>
        <v>5.5345499999999992E-2</v>
      </c>
      <c r="G125" s="24">
        <f t="shared" si="68"/>
        <v>77.262317999999993</v>
      </c>
      <c r="H125" s="19">
        <f>D125+E125+F125+G125</f>
        <v>159.72096349999998</v>
      </c>
      <c r="I125" s="19">
        <f t="shared" ref="I125" si="99">P125/H125*100-100</f>
        <v>-89.692023113797461</v>
      </c>
      <c r="J125" s="19">
        <f>H125*I125/100</f>
        <v>-143.25696349999998</v>
      </c>
      <c r="K125" s="19">
        <f>H125+J125</f>
        <v>16.463999999999999</v>
      </c>
      <c r="L125" s="25">
        <f>K125*1.2</f>
        <v>19.756799999999998</v>
      </c>
      <c r="M125" s="28">
        <v>15.68</v>
      </c>
      <c r="N125" s="28">
        <v>18.82</v>
      </c>
      <c r="O125" s="9">
        <v>105</v>
      </c>
      <c r="P125" s="28">
        <f>M125*O125/100</f>
        <v>16.463999999999999</v>
      </c>
      <c r="Q125" s="28">
        <f>N125*O125/100</f>
        <v>19.761000000000003</v>
      </c>
      <c r="R125" s="9"/>
      <c r="S125" s="9"/>
      <c r="T125" s="9"/>
      <c r="U125" s="9"/>
      <c r="V125" s="9"/>
      <c r="W125" s="9"/>
    </row>
    <row r="126" spans="1:23" x14ac:dyDescent="0.25">
      <c r="A126" s="13"/>
      <c r="B126" s="14" t="s">
        <v>98</v>
      </c>
      <c r="C126" s="13" t="s">
        <v>99</v>
      </c>
      <c r="D126" s="22">
        <f>Зарплата!J126+Зарплата!K126</f>
        <v>0</v>
      </c>
      <c r="E126" s="21"/>
      <c r="F126" s="21"/>
      <c r="G126" s="24">
        <f t="shared" si="68"/>
        <v>0</v>
      </c>
      <c r="H126" s="19"/>
      <c r="I126" s="19"/>
      <c r="J126" s="19"/>
      <c r="K126" s="19"/>
      <c r="L126" s="20"/>
      <c r="M126" s="28"/>
      <c r="N126" s="28"/>
      <c r="O126" s="9"/>
      <c r="P126" s="9"/>
      <c r="Q126" s="9"/>
      <c r="R126" s="9"/>
      <c r="S126" s="9"/>
      <c r="T126" s="9"/>
      <c r="U126" s="9"/>
      <c r="V126" s="9"/>
      <c r="W126" s="9"/>
    </row>
    <row r="127" spans="1:23" ht="25.5" x14ac:dyDescent="0.25">
      <c r="A127" s="13" t="s">
        <v>81</v>
      </c>
      <c r="B127" s="14" t="s">
        <v>82</v>
      </c>
      <c r="C127" s="15"/>
      <c r="D127" s="22">
        <f>Зарплата!J127+Зарплата!K127</f>
        <v>0</v>
      </c>
      <c r="E127" s="13"/>
      <c r="F127" s="21"/>
      <c r="G127" s="24">
        <f t="shared" si="68"/>
        <v>0</v>
      </c>
      <c r="H127" s="19"/>
      <c r="I127" s="19"/>
      <c r="J127" s="19"/>
      <c r="K127" s="19"/>
      <c r="L127" s="20"/>
      <c r="M127" s="28"/>
      <c r="N127" s="28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13"/>
      <c r="B128" s="14" t="s">
        <v>97</v>
      </c>
      <c r="C128" s="13" t="s">
        <v>99</v>
      </c>
      <c r="D128" s="22">
        <f>Зарплата!J128+Зарплата!K128</f>
        <v>61.494999999999997</v>
      </c>
      <c r="E128" s="23">
        <f>D128*34/100</f>
        <v>20.908300000000001</v>
      </c>
      <c r="F128" s="23">
        <f t="shared" ref="F128" si="100">D128*0.09/100</f>
        <v>5.5345499999999992E-2</v>
      </c>
      <c r="G128" s="24">
        <f t="shared" si="68"/>
        <v>77.262317999999993</v>
      </c>
      <c r="H128" s="19">
        <f>D128+E128+F128+G128</f>
        <v>159.72096349999998</v>
      </c>
      <c r="I128" s="19">
        <f t="shared" ref="I128" si="101">P128/H128*100-100</f>
        <v>-89.692023113797461</v>
      </c>
      <c r="J128" s="19">
        <f>H128*I128/100</f>
        <v>-143.25696349999998</v>
      </c>
      <c r="K128" s="19">
        <f>H128+J128</f>
        <v>16.463999999999999</v>
      </c>
      <c r="L128" s="25">
        <f>K128*1.2</f>
        <v>19.756799999999998</v>
      </c>
      <c r="M128" s="28">
        <v>15.68</v>
      </c>
      <c r="N128" s="28">
        <v>18.82</v>
      </c>
      <c r="O128" s="9">
        <v>105</v>
      </c>
      <c r="P128" s="28">
        <f>M128*O128/100</f>
        <v>16.463999999999999</v>
      </c>
      <c r="Q128" s="28">
        <f>N128*O128/100</f>
        <v>19.761000000000003</v>
      </c>
      <c r="R128" s="9"/>
      <c r="S128" s="9"/>
      <c r="T128" s="9"/>
      <c r="U128" s="9"/>
      <c r="V128" s="9"/>
      <c r="W128" s="9"/>
    </row>
    <row r="129" spans="1:23" x14ac:dyDescent="0.25">
      <c r="A129" s="13"/>
      <c r="B129" s="14" t="s">
        <v>98</v>
      </c>
      <c r="C129" s="13" t="s">
        <v>99</v>
      </c>
      <c r="D129" s="22">
        <f>Зарплата!J129+Зарплата!K129</f>
        <v>0</v>
      </c>
      <c r="E129" s="21"/>
      <c r="F129" s="21"/>
      <c r="G129" s="24">
        <f t="shared" si="68"/>
        <v>0</v>
      </c>
      <c r="H129" s="19"/>
      <c r="I129" s="19"/>
      <c r="J129" s="19"/>
      <c r="K129" s="19"/>
      <c r="L129" s="2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23" x14ac:dyDescent="0.25">
      <c r="A131" s="9" t="s">
        <v>94</v>
      </c>
      <c r="B131" s="9"/>
      <c r="C131" s="10"/>
      <c r="D131" s="10"/>
      <c r="E131" s="10"/>
      <c r="F131" s="10"/>
      <c r="G131" s="10" t="s">
        <v>179</v>
      </c>
      <c r="H131" s="10"/>
      <c r="I131" s="10"/>
      <c r="J131" s="10"/>
      <c r="K131" s="10"/>
    </row>
    <row r="132" spans="1:23" x14ac:dyDescent="0.25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23" x14ac:dyDescent="0.25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23" x14ac:dyDescent="0.25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23" x14ac:dyDescent="0.25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23" x14ac:dyDescent="0.25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23" x14ac:dyDescent="0.25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23" x14ac:dyDescent="0.25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23" x14ac:dyDescent="0.25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23" x14ac:dyDescent="0.25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23" x14ac:dyDescent="0.25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23" x14ac:dyDescent="0.25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23" x14ac:dyDescent="0.25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23" x14ac:dyDescent="0.25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x14ac:dyDescent="0.25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x14ac:dyDescent="0.25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x14ac:dyDescent="0.25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x14ac:dyDescent="0.25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x14ac:dyDescent="0.25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x14ac:dyDescent="0.25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x14ac:dyDescent="0.25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x14ac:dyDescent="0.25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x14ac:dyDescent="0.25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x14ac:dyDescent="0.25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x14ac:dyDescent="0.25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x14ac:dyDescent="0.25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x14ac:dyDescent="0.25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x14ac:dyDescent="0.25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x14ac:dyDescent="0.25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x14ac:dyDescent="0.25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x14ac:dyDescent="0.25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x14ac:dyDescent="0.25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x14ac:dyDescent="0.25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x14ac:dyDescent="0.25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x14ac:dyDescent="0.25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x14ac:dyDescent="0.25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x14ac:dyDescent="0.25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x14ac:dyDescent="0.25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x14ac:dyDescent="0.25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x14ac:dyDescent="0.25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x14ac:dyDescent="0.25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x14ac:dyDescent="0.25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x14ac:dyDescent="0.25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x14ac:dyDescent="0.25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x14ac:dyDescent="0.25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x14ac:dyDescent="0.25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x14ac:dyDescent="0.25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x14ac:dyDescent="0.25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x14ac:dyDescent="0.25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x14ac:dyDescent="0.25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x14ac:dyDescent="0.25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x14ac:dyDescent="0.25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x14ac:dyDescent="0.25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x14ac:dyDescent="0.25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x14ac:dyDescent="0.25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x14ac:dyDescent="0.25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x14ac:dyDescent="0.25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x14ac:dyDescent="0.25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x14ac:dyDescent="0.25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x14ac:dyDescent="0.25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x14ac:dyDescent="0.25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x14ac:dyDescent="0.25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x14ac:dyDescent="0.25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x14ac:dyDescent="0.25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x14ac:dyDescent="0.25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x14ac:dyDescent="0.25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x14ac:dyDescent="0.25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x14ac:dyDescent="0.25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x14ac:dyDescent="0.25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x14ac:dyDescent="0.25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x14ac:dyDescent="0.2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x14ac:dyDescent="0.25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x14ac:dyDescent="0.25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x14ac:dyDescent="0.25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x14ac:dyDescent="0.25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x14ac:dyDescent="0.25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x14ac:dyDescent="0.25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x14ac:dyDescent="0.25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x14ac:dyDescent="0.25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x14ac:dyDescent="0.25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x14ac:dyDescent="0.25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x14ac:dyDescent="0.25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x14ac:dyDescent="0.25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x14ac:dyDescent="0.25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x14ac:dyDescent="0.25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x14ac:dyDescent="0.25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x14ac:dyDescent="0.25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x14ac:dyDescent="0.25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x14ac:dyDescent="0.25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x14ac:dyDescent="0.25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x14ac:dyDescent="0.25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x14ac:dyDescent="0.25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x14ac:dyDescent="0.25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x14ac:dyDescent="0.25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x14ac:dyDescent="0.25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x14ac:dyDescent="0.25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x14ac:dyDescent="0.25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x14ac:dyDescent="0.25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x14ac:dyDescent="0.25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x14ac:dyDescent="0.25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x14ac:dyDescent="0.25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x14ac:dyDescent="0.25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x14ac:dyDescent="0.25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x14ac:dyDescent="0.25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x14ac:dyDescent="0.25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x14ac:dyDescent="0.25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x14ac:dyDescent="0.25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x14ac:dyDescent="0.25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x14ac:dyDescent="0.25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x14ac:dyDescent="0.25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x14ac:dyDescent="0.25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x14ac:dyDescent="0.25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x14ac:dyDescent="0.25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x14ac:dyDescent="0.25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x14ac:dyDescent="0.25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x14ac:dyDescent="0.25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x14ac:dyDescent="0.25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x14ac:dyDescent="0.25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x14ac:dyDescent="0.25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x14ac:dyDescent="0.25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x14ac:dyDescent="0.25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x14ac:dyDescent="0.25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x14ac:dyDescent="0.25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x14ac:dyDescent="0.25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x14ac:dyDescent="0.25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x14ac:dyDescent="0.25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x14ac:dyDescent="0.25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x14ac:dyDescent="0.25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x14ac:dyDescent="0.25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x14ac:dyDescent="0.25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x14ac:dyDescent="0.25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x14ac:dyDescent="0.25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x14ac:dyDescent="0.25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x14ac:dyDescent="0.25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x14ac:dyDescent="0.25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x14ac:dyDescent="0.25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x14ac:dyDescent="0.25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x14ac:dyDescent="0.25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x14ac:dyDescent="0.25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x14ac:dyDescent="0.25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x14ac:dyDescent="0.25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x14ac:dyDescent="0.25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x14ac:dyDescent="0.25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x14ac:dyDescent="0.25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x14ac:dyDescent="0.25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x14ac:dyDescent="0.25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x14ac:dyDescent="0.25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x14ac:dyDescent="0.25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x14ac:dyDescent="0.25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x14ac:dyDescent="0.25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x14ac:dyDescent="0.25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x14ac:dyDescent="0.25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x14ac:dyDescent="0.25">
      <c r="A292" s="9"/>
      <c r="B292" s="9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x14ac:dyDescent="0.25">
      <c r="A293" s="9"/>
      <c r="B293" s="9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x14ac:dyDescent="0.25">
      <c r="A294" s="9"/>
      <c r="B294" s="9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x14ac:dyDescent="0.25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x14ac:dyDescent="0.25">
      <c r="A296" s="9"/>
      <c r="B296" s="9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x14ac:dyDescent="0.25">
      <c r="A297" s="9"/>
      <c r="B297" s="9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x14ac:dyDescent="0.25">
      <c r="A298" s="9"/>
      <c r="B298" s="9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x14ac:dyDescent="0.25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x14ac:dyDescent="0.25">
      <c r="A300" s="9"/>
      <c r="B300" s="9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x14ac:dyDescent="0.25">
      <c r="A301" s="9"/>
      <c r="B301" s="9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x14ac:dyDescent="0.25">
      <c r="A302" s="9"/>
      <c r="B302" s="9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x14ac:dyDescent="0.25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x14ac:dyDescent="0.25">
      <c r="A304" s="9"/>
      <c r="B304" s="9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x14ac:dyDescent="0.25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x14ac:dyDescent="0.25">
      <c r="A308" s="9"/>
      <c r="B308" s="9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x14ac:dyDescent="0.25">
      <c r="A309" s="9"/>
      <c r="B309" s="9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x14ac:dyDescent="0.25">
      <c r="A310" s="9"/>
      <c r="B310" s="9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x14ac:dyDescent="0.25">
      <c r="A311" s="9"/>
      <c r="B311" s="9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x14ac:dyDescent="0.25">
      <c r="A312" s="9"/>
      <c r="B312" s="9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9"/>
      <c r="B313" s="9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x14ac:dyDescent="0.25">
      <c r="A314" s="9"/>
      <c r="B314" s="9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x14ac:dyDescent="0.25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x14ac:dyDescent="0.25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x14ac:dyDescent="0.25">
      <c r="A318" s="9"/>
      <c r="B318" s="9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x14ac:dyDescent="0.25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x14ac:dyDescent="0.25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x14ac:dyDescent="0.25">
      <c r="A322" s="9"/>
      <c r="B322" s="9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x14ac:dyDescent="0.25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x14ac:dyDescent="0.25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x14ac:dyDescent="0.25">
      <c r="A326" s="9"/>
      <c r="B326" s="9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x14ac:dyDescent="0.25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x14ac:dyDescent="0.25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x14ac:dyDescent="0.25">
      <c r="A330" s="9"/>
      <c r="B330" s="9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x14ac:dyDescent="0.25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x14ac:dyDescent="0.25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x14ac:dyDescent="0.25">
      <c r="A334" s="9"/>
      <c r="B334" s="9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x14ac:dyDescent="0.25">
      <c r="A335" s="9"/>
      <c r="B335" s="9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x14ac:dyDescent="0.25">
      <c r="A336" s="9"/>
      <c r="B336" s="9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x14ac:dyDescent="0.25">
      <c r="A337" s="9"/>
      <c r="B337" s="9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x14ac:dyDescent="0.25">
      <c r="A338" s="9"/>
      <c r="B338" s="9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x14ac:dyDescent="0.25">
      <c r="A339" s="9"/>
      <c r="B339" s="9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x14ac:dyDescent="0.25">
      <c r="A340" s="9"/>
      <c r="B340" s="9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x14ac:dyDescent="0.25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x14ac:dyDescent="0.25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x14ac:dyDescent="0.25">
      <c r="A344" s="9"/>
      <c r="B344" s="9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x14ac:dyDescent="0.25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x14ac:dyDescent="0.25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x14ac:dyDescent="0.25">
      <c r="A348" s="9"/>
      <c r="B348" s="9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x14ac:dyDescent="0.25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x14ac:dyDescent="0.25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x14ac:dyDescent="0.25">
      <c r="A352" s="9"/>
      <c r="B352" s="9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x14ac:dyDescent="0.25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x14ac:dyDescent="0.25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x14ac:dyDescent="0.25">
      <c r="A356" s="9"/>
      <c r="B356" s="9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x14ac:dyDescent="0.25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x14ac:dyDescent="0.25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x14ac:dyDescent="0.25">
      <c r="A360" s="9"/>
      <c r="B360" s="9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x14ac:dyDescent="0.25">
      <c r="A361" s="9"/>
      <c r="B361" s="9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x14ac:dyDescent="0.25">
      <c r="A362" s="9"/>
      <c r="B362" s="9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x14ac:dyDescent="0.25">
      <c r="A363" s="9"/>
      <c r="B363" s="9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x14ac:dyDescent="0.25">
      <c r="A364" s="9"/>
      <c r="B364" s="9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x14ac:dyDescent="0.25">
      <c r="A365" s="9"/>
      <c r="B365" s="9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x14ac:dyDescent="0.25">
      <c r="A366" s="9"/>
      <c r="B366" s="9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x14ac:dyDescent="0.25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x14ac:dyDescent="0.25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x14ac:dyDescent="0.25">
      <c r="A370" s="9"/>
      <c r="B370" s="9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x14ac:dyDescent="0.25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x14ac:dyDescent="0.25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x14ac:dyDescent="0.25">
      <c r="A374" s="9"/>
      <c r="B374" s="9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x14ac:dyDescent="0.25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x14ac:dyDescent="0.25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x14ac:dyDescent="0.25">
      <c r="A378" s="9"/>
      <c r="B378" s="9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x14ac:dyDescent="0.25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x14ac:dyDescent="0.25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x14ac:dyDescent="0.25">
      <c r="A382" s="9"/>
      <c r="B382" s="9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x14ac:dyDescent="0.25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x14ac:dyDescent="0.25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x14ac:dyDescent="0.25">
      <c r="A386" s="9"/>
      <c r="B386" s="9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x14ac:dyDescent="0.25">
      <c r="A387" s="9"/>
      <c r="B387" s="9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x14ac:dyDescent="0.25">
      <c r="A388" s="9"/>
      <c r="B388" s="9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x14ac:dyDescent="0.25">
      <c r="A389" s="9"/>
      <c r="B389" s="9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x14ac:dyDescent="0.25">
      <c r="A390" s="9"/>
      <c r="B390" s="9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x14ac:dyDescent="0.25">
      <c r="A391" s="9"/>
      <c r="B391" s="9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x14ac:dyDescent="0.25">
      <c r="A392" s="9"/>
      <c r="B392" s="9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x14ac:dyDescent="0.25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x14ac:dyDescent="0.25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x14ac:dyDescent="0.25">
      <c r="A396" s="9"/>
      <c r="B396" s="9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x14ac:dyDescent="0.25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x14ac:dyDescent="0.25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x14ac:dyDescent="0.25">
      <c r="A400" s="9"/>
      <c r="B400" s="9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x14ac:dyDescent="0.25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x14ac:dyDescent="0.25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x14ac:dyDescent="0.25">
      <c r="A404" s="9"/>
      <c r="B404" s="9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x14ac:dyDescent="0.25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x14ac:dyDescent="0.25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x14ac:dyDescent="0.25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</row>
  </sheetData>
  <mergeCells count="6">
    <mergeCell ref="A5:L5"/>
    <mergeCell ref="E8:H8"/>
    <mergeCell ref="E7:H7"/>
    <mergeCell ref="E6:H6"/>
    <mergeCell ref="I2:L2"/>
    <mergeCell ref="I4:L4"/>
  </mergeCells>
  <pageMargins left="0.11811023622047245" right="0.11811023622047245" top="0.15748031496062992" bottom="0.15748031496062992" header="0.31496062992125984" footer="0.31496062992125984"/>
  <pageSetup paperSize="9" scale="53" orientation="portrait" r:id="rId1"/>
  <rowBreaks count="2" manualBreakCount="2">
    <brk id="47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прейскурант</vt:lpstr>
      <vt:lpstr>Зарплата</vt:lpstr>
      <vt:lpstr>калькуляция</vt:lpstr>
      <vt:lpstr>Зарплата!Область_печати</vt:lpstr>
      <vt:lpstr>калькуляция!Область_печати</vt:lpstr>
      <vt:lpstr>прейскурант!Область_печати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Пугачева Ирина М.</dc:creator>
  <cp:lastModifiedBy>Пользователь</cp:lastModifiedBy>
  <cp:lastPrinted>2025-02-03T14:09:04Z</cp:lastPrinted>
  <dcterms:created xsi:type="dcterms:W3CDTF">2018-08-24T07:41:48Z</dcterms:created>
  <dcterms:modified xsi:type="dcterms:W3CDTF">2025-02-07T09:06:51Z</dcterms:modified>
</cp:coreProperties>
</file>